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imei\Desktop\"/>
    </mc:Choice>
  </mc:AlternateContent>
  <xr:revisionPtr revIDLastSave="0" documentId="13_ncr:1_{7B0FE979-77BE-4730-B49D-6F18864C8204}" xr6:coauthVersionLast="36" xr6:coauthVersionMax="36" xr10:uidLastSave="{00000000-0000-0000-0000-000000000000}"/>
  <bookViews>
    <workbookView xWindow="0" yWindow="0" windowWidth="15360" windowHeight="7965" xr2:uid="{00000000-000D-0000-FFFF-FFFF00000000}"/>
  </bookViews>
  <sheets>
    <sheet name="R9(有製程用水版)" sheetId="1" r:id="rId1"/>
    <sheet name="！銅鑼園區廠商另需適用標準！" sheetId="2" r:id="rId2"/>
    <sheet name="用水回收率及排放率標準說明" sheetId="3" r:id="rId3"/>
    <sheet name="統計欄位(不用填)" sheetId="4" r:id="rId4"/>
  </sheets>
  <externalReferences>
    <externalReference r:id="rId5"/>
    <externalReference r:id="rId6"/>
  </externalReferences>
  <definedNames>
    <definedName name="_100FU36_" localSheetId="2">'[1]SA1_起業計画案(新)1'!#REF!</definedName>
    <definedName name="_100FU36_">'[1]SA1_起業計画案(新)1'!#REF!</definedName>
    <definedName name="_101FU4_" localSheetId="2">'[1]SA1_起業計画案(新)1'!#REF!</definedName>
    <definedName name="_101FU4_">'[1]SA1_起業計画案(新)1'!#REF!</definedName>
    <definedName name="_102FU42_" localSheetId="2">'[1]SA1_起業計画案(新)1'!#REF!</definedName>
    <definedName name="_102FU42_">'[1]SA1_起業計画案(新)1'!#REF!</definedName>
    <definedName name="_103FU5_" localSheetId="2">'[1]SA1_起業計画案(新)1'!#REF!</definedName>
    <definedName name="_103FU5_">'[1]SA1_起業計画案(新)1'!#REF!</definedName>
    <definedName name="_104FU6_" localSheetId="2">'[1]SA1_起業計画案(新)1'!#REF!</definedName>
    <definedName name="_104FU6_">'[1]SA1_起業計画案(新)1'!#REF!</definedName>
    <definedName name="_105FU8_">'[1]SA1_起業計画案(新)1'!#REF!</definedName>
    <definedName name="_106I10_">'[1]SA1_起業計画案(新)1'!#REF!</definedName>
    <definedName name="_107I14_">'[1]SA1_起業計画案(新)1'!#REF!</definedName>
    <definedName name="_108I2_">'[1]SA1_起業計画案(新)1'!#REF!</definedName>
    <definedName name="_109I25_">'[1]SA1_起業計画案(新)1'!#REF!</definedName>
    <definedName name="_10BM6_">'[1]SA1_起業計画案(新)1'!#REF!</definedName>
    <definedName name="_110I30_">'[1]SA1_起業計画案(新)1'!#REF!</definedName>
    <definedName name="_111I36_">'[1]SA1_起業計画案(新)1'!#REF!</definedName>
    <definedName name="_112I4_">'[1]SA1_起業計画案(新)1'!#REF!</definedName>
    <definedName name="_113I42_">'[1]SA1_起業計画案(新)1'!#REF!</definedName>
    <definedName name="_114I5_">'[1]SA1_起業計画案(新)1'!#REF!</definedName>
    <definedName name="_115I6_">'[1]SA1_起業計画案(新)1'!#REF!</definedName>
    <definedName name="_116I8_">'[1]SA1_起業計画案(新)1'!#REF!</definedName>
    <definedName name="_117IR10_">'[1]SA1_起業計画案(新)1'!#REF!</definedName>
    <definedName name="_118IR14_">'[1]SA1_起業計画案(新)1'!#REF!</definedName>
    <definedName name="_119IR20_">'[1]SA1_起業計画案(新)1'!#REF!</definedName>
    <definedName name="_11BM8_">'[1]SA1_起業計画案(新)1'!#REF!</definedName>
    <definedName name="_120IR25_">'[1]SA1_起業計画案(新)1'!#REF!</definedName>
    <definedName name="_121IR30_">'[1]SA1_起業計画案(新)1'!#REF!</definedName>
    <definedName name="_122IR36_">'[1]SA1_起業計画案(新)1'!#REF!</definedName>
    <definedName name="_123IR4_">'[1]SA1_起業計画案(新)1'!#REF!</definedName>
    <definedName name="_124IR42_">'[1]SA1_起業計画案(新)1'!#REF!</definedName>
    <definedName name="_125L10_">'[1]SA1_起業計画案(新)1'!#REF!</definedName>
    <definedName name="_126L14_">'[1]SA1_起業計画案(新)1'!#REF!</definedName>
    <definedName name="_127L2_">'[1]SA1_起業計画案(新)1'!#REF!</definedName>
    <definedName name="_128L20_">'[1]SA1_起業計画案(新)1'!#REF!</definedName>
    <definedName name="_129L25_">'[1]SA1_起業計画案(新)1'!#REF!</definedName>
    <definedName name="_12CG10_">'[1]SA1_起業計画案(新)1'!#REF!</definedName>
    <definedName name="_130L30_">'[1]SA1_起業計画案(新)1'!#REF!</definedName>
    <definedName name="_131L36_">'[1]SA1_起業計画案(新)1'!#REF!</definedName>
    <definedName name="_132L4_">'[1]SA1_起業計画案(新)1'!#REF!</definedName>
    <definedName name="_133L42_">'[1]SA1_起業計画案(新)1'!#REF!</definedName>
    <definedName name="_134L5_">'[1]SA1_起業計画案(新)1'!#REF!</definedName>
    <definedName name="_135L6_">'[1]SA1_起業計画案(新)1'!#REF!</definedName>
    <definedName name="_136L8_">'[1]SA1_起業計画案(新)1'!#REF!</definedName>
    <definedName name="_137N10_">'[1]SA1_起業計画案(新)1'!#REF!</definedName>
    <definedName name="_138N14_">'[1]SA1_起業計画案(新)1'!#REF!</definedName>
    <definedName name="_139N2_">'[1]SA1_起業計画案(新)1'!#REF!</definedName>
    <definedName name="_13CG14_">'[1]SA1_起業計画案(新)1'!#REF!</definedName>
    <definedName name="_140N20_">!#REF!</definedName>
    <definedName name="_141N25_">'[1]SA1_起業計画案(新)1'!#REF!</definedName>
    <definedName name="_142N3_">'[1]SA1_起業計画案(新)1'!#REF!</definedName>
    <definedName name="_143N30_">'[1]SA1_起業計画案(新)1'!#REF!</definedName>
    <definedName name="_144N36_">'[1]SA1_起業計画案(新)1'!#REF!</definedName>
    <definedName name="_145N42_">'[1]SA1_起業計画案(新)1'!#REF!</definedName>
    <definedName name="_146N5_">'[1]SA1_起業計画案(新)1'!#REF!</definedName>
    <definedName name="_147N6_">'[1]SA1_起業計画案(新)1'!#REF!</definedName>
    <definedName name="_148N7_">'[1]SA1_起業計画案(新)1'!#REF!</definedName>
    <definedName name="_149N8_">!#REF!</definedName>
    <definedName name="_14CG2_">'[1]SA1_起業計画案(新)1'!#REF!</definedName>
    <definedName name="_150P10_">'[1]SA1_起業計画案(新)1'!#REF!</definedName>
    <definedName name="_151P14_">'[1]SA1_起業計画案(新)1'!#REF!</definedName>
    <definedName name="_152P2_">'[1]SA1_起業計画案(新)1'!#REF!</definedName>
    <definedName name="_153P25_">'[1]SA1_起業計画案(新)1'!#REF!</definedName>
    <definedName name="_154P30_">'[1]SA1_起業計画案(新)1'!#REF!</definedName>
    <definedName name="_155P36_">'[1]SA1_起業計画案(新)1'!#REF!</definedName>
    <definedName name="_156P4_">'[1]SA1_起業計画案(新)1'!#REF!</definedName>
    <definedName name="_157P42_">'[1]SA1_起業計画案(新)1'!#REF!</definedName>
    <definedName name="_158P5_">'[1]SA1_起業計画案(新)1'!#REF!</definedName>
    <definedName name="_159P6_">'[1]SA1_起業計画案(新)1'!#REF!</definedName>
    <definedName name="_15CG20_">'[1]SA1_起業計画案(新)1'!#REF!</definedName>
    <definedName name="_160P8_">'[1]SA1_起業計画案(新)1'!#REF!</definedName>
    <definedName name="_161S10_">!#REF!</definedName>
    <definedName name="_162S11_">!#REF!</definedName>
    <definedName name="_163S6_">!#REF!</definedName>
    <definedName name="_164S7_">!#REF!</definedName>
    <definedName name="_165S8_">!#REF!</definedName>
    <definedName name="_166T10_">'[1]SA1_起業計画案(新)1'!#REF!</definedName>
    <definedName name="_167T14_">'[1]SA1_起業計画案(新)1'!#REF!</definedName>
    <definedName name="_168T2_">'[1]SA1_起業計画案(新)1'!#REF!</definedName>
    <definedName name="_169T25_">'[1]SA1_起業計画案(新)1'!#REF!</definedName>
    <definedName name="_16CG25_">'[1]SA1_起業計画案(新)1'!#REF!</definedName>
    <definedName name="_170T30_">'[1]SA1_起業計画案(新)1'!#REF!</definedName>
    <definedName name="_171T36_">'[1]SA1_起業計画案(新)1'!#REF!</definedName>
    <definedName name="_172T4_">'[1]SA1_起業計画案(新)1'!#REF!</definedName>
    <definedName name="_173T42_">'[1]SA1_起業計画案(新)1'!#REF!</definedName>
    <definedName name="_174T5_">'[1]SA1_起業計画案(新)1'!#REF!</definedName>
    <definedName name="_175T6_">'[1]SA1_起業計画案(新)1'!#REF!</definedName>
    <definedName name="_176T8_">'[1]SA1_起業計画案(新)1'!#REF!</definedName>
    <definedName name="_177W10_">'[1]SA1_起業計画案(新)1'!#REF!</definedName>
    <definedName name="_178W14_">'[1]SA1_起業計画案(新)1'!#REF!</definedName>
    <definedName name="_179W2_">'[1]SA1_起業計画案(新)1'!#REF!</definedName>
    <definedName name="_17CG30_">'[1]SA1_起業計画案(新)1'!#REF!</definedName>
    <definedName name="_180W25_">'[1]SA1_起業計画案(新)1'!#REF!</definedName>
    <definedName name="_181W30_">'[1]SA1_起業計画案(新)1'!#REF!</definedName>
    <definedName name="_182W36_">'[1]SA1_起業計画案(新)1'!#REF!</definedName>
    <definedName name="_183W4_">'[1]SA1_起業計画案(新)1'!#REF!</definedName>
    <definedName name="_184W42_">'[1]SA1_起業計画案(新)1'!#REF!</definedName>
    <definedName name="_185W5_">'[1]SA1_起業計画案(新)1'!#REF!</definedName>
    <definedName name="_186W6_">'[1]SA1_起業計画案(新)1'!#REF!</definedName>
    <definedName name="_187W8_">'[1]SA1_起業計画案(新)1'!#REF!</definedName>
    <definedName name="_18CG36_">'[1]SA1_起業計画案(新)1'!#REF!</definedName>
    <definedName name="_19CG4_">'[1]SA1_起業計画案(新)1'!#REF!</definedName>
    <definedName name="_1BM10_">'[1]SA1_起業計画案(新)1'!#REF!</definedName>
    <definedName name="_20CG42_">'[1]SA1_起業計画案(新)1'!#REF!</definedName>
    <definedName name="_21CG5_">'[1]SA1_起業計画案(新)1'!#REF!</definedName>
    <definedName name="_22CG6_">'[1]SA1_起業計画案(新)1'!#REF!</definedName>
    <definedName name="_23CG8_">'[1]SA1_起業計画案(新)1'!#REF!</definedName>
    <definedName name="_24D10_">'[1]SA1_起業計画案(新)1'!#REF!</definedName>
    <definedName name="_25D14_">'[1]SA1_起業計画案(新)1'!#REF!</definedName>
    <definedName name="_26D2_">'[1]SA1_起業計画案(新)1'!#REF!</definedName>
    <definedName name="_27D25_">'[1]SA1_起業計画案(新)1'!#REF!</definedName>
    <definedName name="_28D30_">'[1]SA1_起業計画案(新)1'!#REF!</definedName>
    <definedName name="_29D36_">'[1]SA1_起業計画案(新)1'!#REF!</definedName>
    <definedName name="_2BM14_">'[1]SA1_起業計画案(新)1'!#REF!</definedName>
    <definedName name="_30D4_">'[1]SA1_起業計画案(新)1'!#REF!</definedName>
    <definedName name="_31D42_">'[1]SA1_起業計画案(新)1'!#REF!</definedName>
    <definedName name="_32D5_">'[1]SA1_起業計画案(新)1'!#REF!</definedName>
    <definedName name="_33D6_">'[1]SA1_起業計画案(新)1'!#REF!</definedName>
    <definedName name="_34D8_">'[1]SA1_起業計画案(新)1'!#REF!</definedName>
    <definedName name="_35DR10_">'[1]SA1_起業計画案(新)1'!#REF!</definedName>
    <definedName name="_36DR14_">'[1]SA1_起業計画案(新)1'!#REF!</definedName>
    <definedName name="_37DR20_">'[1]SA1_起業計画案(新)1'!#REF!</definedName>
    <definedName name="_38DR25_">'[1]SA1_起業計画案(新)1'!#REF!</definedName>
    <definedName name="_39DR30_">'[1]SA1_起業計画案(新)1'!#REF!</definedName>
    <definedName name="_3BM2_">'[1]SA1_起業計画案(新)1'!#REF!</definedName>
    <definedName name="_40DR36_">'[1]SA1_起業計画案(新)1'!#REF!</definedName>
    <definedName name="_41DR4_">'[1]SA1_起業計画案(新)1'!#REF!</definedName>
    <definedName name="_42DR42_">'[1]SA1_起業計画案(新)1'!#REF!</definedName>
    <definedName name="_43E10_">'[1]SA1_起業計画案(新)1'!#REF!</definedName>
    <definedName name="_44E14_">'[1]SA1_起業計画案(新)1'!#REF!</definedName>
    <definedName name="_45E2_">'[1]SA1_起業計画案(新)1'!#REF!</definedName>
    <definedName name="_46E25_">'[1]SA1_起業計画案(新)1'!#REF!</definedName>
    <definedName name="_47E30_">'[1]SA1_起業計画案(新)1'!#REF!</definedName>
    <definedName name="_48E36_">'[1]SA1_起業計画案(新)1'!#REF!</definedName>
    <definedName name="_49E4_">'[1]SA1_起業計画案(新)1'!#REF!</definedName>
    <definedName name="_4BM25_">'[1]SA1_起業計画案(新)1'!#REF!</definedName>
    <definedName name="_50E42_">'[1]SA1_起業計画案(新)1'!#REF!</definedName>
    <definedName name="_51E5_">'[1]SA1_起業計画案(新)1'!#REF!</definedName>
    <definedName name="_52E6_">'[1]SA1_起業計画案(新)1'!#REF!</definedName>
    <definedName name="_53E8_">'[1]SA1_起業計画案(新)1'!#REF!</definedName>
    <definedName name="_54ER10_">'[1]SA1_起業計画案(新)1'!#REF!</definedName>
    <definedName name="_55ER14_">'[1]SA1_起業計画案(新)1'!#REF!</definedName>
    <definedName name="_56ER20_">'[1]SA1_起業計画案(新)1'!#REF!</definedName>
    <definedName name="_57ER25_">'[1]SA1_起業計画案(新)1'!#REF!</definedName>
    <definedName name="_58ER30_">'[1]SA1_起業計画案(新)1'!#REF!</definedName>
    <definedName name="_59ER36_">'[1]SA1_起業計画案(新)1'!#REF!</definedName>
    <definedName name="_5BM30_">'[1]SA1_起業計画案(新)1'!#REF!</definedName>
    <definedName name="_60ER4_">'[1]SA1_起業計画案(新)1'!#REF!</definedName>
    <definedName name="_61ER42_">'[1]SA1_起業計画案(新)1'!#REF!</definedName>
    <definedName name="_62EV10_">'[1]SA1_起業計画案(新)1'!#REF!</definedName>
    <definedName name="_63EV14_">'[1]SA1_起業計画案(新)1'!#REF!</definedName>
    <definedName name="_64EV2_">'[1]SA1_起業計画案(新)1'!#REF!</definedName>
    <definedName name="_65EV20_">'[1]SA1_起業計画案(新)1'!#REF!</definedName>
    <definedName name="_66EV25_">'[1]SA1_起業計画案(新)1'!#REF!</definedName>
    <definedName name="_67EV30_">'[1]SA1_起業計画案(新)1'!#REF!</definedName>
    <definedName name="_68EV36_">'[1]SA1_起業計画案(新)1'!#REF!</definedName>
    <definedName name="_69EV4_">'[1]SA1_起業計画案(新)1'!#REF!</definedName>
    <definedName name="_6BM36_">'[1]SA1_起業計画案(新)1'!#REF!</definedName>
    <definedName name="_70EV42_">'[1]SA1_起業計画案(新)1'!#REF!</definedName>
    <definedName name="_71EV5_">'[1]SA1_起業計画案(新)1'!#REF!</definedName>
    <definedName name="_72EV6_">'[1]SA1_起業計画案(新)1'!#REF!</definedName>
    <definedName name="_73EV8_">'[1]SA1_起業計画案(新)1'!#REF!</definedName>
    <definedName name="_74F10_">'[1]SA1_起業計画案(新)1'!#REF!</definedName>
    <definedName name="_75F14_">'[1]SA1_起業計画案(新)1'!#REF!</definedName>
    <definedName name="_76F2_">'[1]SA1_起業計画案(新)1'!#REF!</definedName>
    <definedName name="_77F20_">'[1]SA1_起業計画案(新)1'!#REF!</definedName>
    <definedName name="_78F25_">'[1]SA1_起業計画案(新)1'!#REF!</definedName>
    <definedName name="_79F30_">'[1]SA1_起業計画案(新)1'!#REF!</definedName>
    <definedName name="_7BM4_">'[1]SA1_起業計画案(新)1'!#REF!</definedName>
    <definedName name="_80F36_">'[1]SA1_起業計画案(新)1'!#REF!</definedName>
    <definedName name="_81F4_">'[1]SA1_起業計画案(新)1'!#REF!</definedName>
    <definedName name="_82F42_">'[1]SA1_起業計画案(新)1'!#REF!</definedName>
    <definedName name="_83F5_">'[1]SA1_起業計画案(新)1'!#REF!</definedName>
    <definedName name="_84F6_">'[1]SA1_起業計画案(新)1'!#REF!</definedName>
    <definedName name="_85F8_">'[1]SA1_起業計画案(新)1'!#REF!</definedName>
    <definedName name="_86FR10_">'[1]SA1_起業計画案(新)1'!#REF!</definedName>
    <definedName name="_87FR14_">'[1]SA1_起業計画案(新)1'!#REF!</definedName>
    <definedName name="_88FR20_">'[1]SA1_起業計画案(新)1'!#REF!</definedName>
    <definedName name="_89FR25_">'[1]SA1_起業計画案(新)1'!#REF!</definedName>
    <definedName name="_8BM42_">'[1]SA1_起業計画案(新)1'!#REF!</definedName>
    <definedName name="_90FR30_">'[1]SA1_起業計画案(新)1'!#REF!</definedName>
    <definedName name="_91FR36_">'[1]SA1_起業計画案(新)1'!#REF!</definedName>
    <definedName name="_92FR4_">'[1]SA1_起業計画案(新)1'!#REF!</definedName>
    <definedName name="_93FR42_">'[1]SA1_起業計画案(新)1'!#REF!</definedName>
    <definedName name="_94FU10_">'[1]SA1_起業計画案(新)1'!#REF!</definedName>
    <definedName name="_95FU14_">'[1]SA1_起業計画案(新)1'!#REF!</definedName>
    <definedName name="_96FU2_">'[1]SA1_起業計画案(新)1'!#REF!</definedName>
    <definedName name="_97FU20_">'[1]SA1_起業計画案(新)1'!#REF!</definedName>
    <definedName name="_98FU25_">'[1]SA1_起業計画案(新)1'!#REF!</definedName>
    <definedName name="_99FU30_">'[1]SA1_起業計画案(新)1'!#REF!</definedName>
    <definedName name="_9BM5_">'[1]SA1_起業計画案(新)1'!#REF!</definedName>
    <definedName name="_BMR10">'[1]SA1_起業計画案(新)1'!#REF!</definedName>
    <definedName name="_BMR14">'[1]SA1_起業計画案(新)1'!#REF!</definedName>
    <definedName name="_BMR20">'[1]SA1_起業計画案(新)1'!#REF!</definedName>
    <definedName name="_BMR25">'[1]SA1_起業計画案(新)1'!#REF!</definedName>
    <definedName name="_BMR30">'[1]SA1_起業計画案(新)1'!#REF!</definedName>
    <definedName name="_BMR36">'[1]SA1_起業計画案(新)1'!#REF!</definedName>
    <definedName name="_BMR4">'[1]SA1_起業計画案(新)1'!#REF!</definedName>
    <definedName name="_BMR42">'[1]SA1_起業計画案(新)1'!#REF!</definedName>
    <definedName name="_CGR10">'[1]SA1_起業計画案(新)1'!#REF!</definedName>
    <definedName name="_CGR14">'[1]SA1_起業計画案(新)1'!#REF!</definedName>
    <definedName name="_CGR20">'[1]SA1_起業計画案(新)1'!#REF!</definedName>
    <definedName name="_CGR25">'[1]SA1_起業計画案(新)1'!#REF!</definedName>
    <definedName name="_CGR30">'[1]SA1_起業計画案(新)1'!#REF!</definedName>
    <definedName name="_CGR36">'[1]SA1_起業計画案(新)1'!#REF!</definedName>
    <definedName name="_CGR4">'[1]SA1_起業計画案(新)1'!#REF!</definedName>
    <definedName name="_CGR42">'[1]SA1_起業計画案(新)1'!#REF!</definedName>
    <definedName name="_EVR10">'[1]SA1_起業計画案(新)1'!#REF!</definedName>
    <definedName name="_EVR14">'[1]SA1_起業計画案(新)1'!#REF!</definedName>
    <definedName name="_EVR20">'[1]SA1_起業計画案(新)1'!#REF!</definedName>
    <definedName name="_EVR25">'[1]SA1_起業計画案(新)1'!#REF!</definedName>
    <definedName name="_EVR30">'[1]SA1_起業計画案(新)1'!#REF!</definedName>
    <definedName name="_EVR36">'[1]SA1_起業計画案(新)1'!#REF!</definedName>
    <definedName name="_EVR4">'[1]SA1_起業計画案(新)1'!#REF!</definedName>
    <definedName name="_EVR42">'[1]SA1_起業計画案(新)1'!#REF!</definedName>
    <definedName name="_FUR10">'[1]SA1_起業計画案(新)1'!#REF!</definedName>
    <definedName name="_FUR14">'[1]SA1_起業計画案(新)1'!#REF!</definedName>
    <definedName name="_FUR20">'[1]SA1_起業計画案(新)1'!#REF!</definedName>
    <definedName name="_FUR25">'[1]SA1_起業計画案(新)1'!#REF!</definedName>
    <definedName name="_FUR30">'[1]SA1_起業計画案(新)1'!#REF!</definedName>
    <definedName name="_FUR36">'[1]SA1_起業計画案(新)1'!#REF!</definedName>
    <definedName name="_FUR4">'[1]SA1_起業計画案(新)1'!#REF!</definedName>
    <definedName name="_FUR42">'[1]SA1_起業計画案(新)1'!#REF!</definedName>
    <definedName name="_LR10">'[1]SA1_起業計画案(新)1'!#REF!</definedName>
    <definedName name="_LR14">'[1]SA1_起業計画案(新)1'!#REF!</definedName>
    <definedName name="_LR20">'[1]SA1_起業計画案(新)1'!#REF!</definedName>
    <definedName name="_LR25">'[1]SA1_起業計画案(新)1'!#REF!</definedName>
    <definedName name="_LR30">'[1]SA1_起業計画案(新)1'!#REF!</definedName>
    <definedName name="_LR36">'[1]SA1_起業計画案(新)1'!#REF!</definedName>
    <definedName name="_LR4">'[1]SA1_起業計画案(新)1'!#REF!</definedName>
    <definedName name="_LR42">'[1]SA1_起業計画案(新)1'!#REF!</definedName>
    <definedName name="_OT10">'[1]SA1_起業計画案(新)1'!#REF!</definedName>
    <definedName name="_OT14">'[1]SA1_起業計画案(新)1'!#REF!</definedName>
    <definedName name="_OT2">'[1]SA1_起業計画案(新)1'!#REF!</definedName>
    <definedName name="_OT20">'[1]SA1_起業計画案(新)1'!#REF!</definedName>
    <definedName name="_OT25">'[1]SA1_起業計画案(新)1'!#REF!</definedName>
    <definedName name="_OT30">'[1]SA1_起業計画案(新)1'!#REF!</definedName>
    <definedName name="_OT36">'[1]SA1_起業計画案(新)1'!#REF!</definedName>
    <definedName name="_OT4">'[1]SA1_起業計画案(新)1'!#REF!</definedName>
    <definedName name="_OT42">'[1]SA1_起業計画案(新)1'!#REF!</definedName>
    <definedName name="_OT5">'[1]SA1_起業計画案(新)1'!#REF!</definedName>
    <definedName name="_OT6">'[1]SA1_起業計画案(新)1'!#REF!</definedName>
    <definedName name="_OT8">'[1]SA1_起業計画案(新)1'!#REF!</definedName>
    <definedName name="_OTR10">'[1]SA1_起業計画案(新)1'!#REF!</definedName>
    <definedName name="_OTR14">'[1]SA1_起業計画案(新)1'!#REF!</definedName>
    <definedName name="_OTR20">'[1]SA1_起業計画案(新)1'!#REF!</definedName>
    <definedName name="_OTR25">'[1]SA1_起業計画案(新)1'!#REF!</definedName>
    <definedName name="_OTR30">'[1]SA1_起業計画案(新)1'!#REF!</definedName>
    <definedName name="_OTR36">'[1]SA1_起業計画案(新)1'!#REF!</definedName>
    <definedName name="_OTR4">'[1]SA1_起業計画案(新)1'!#REF!</definedName>
    <definedName name="_OTR42">'[1]SA1_起業計画案(新)1'!#REF!</definedName>
    <definedName name="_PP1">'[1]SA1_起業計画案(新)1'!#REF!</definedName>
    <definedName name="_PP11">'[1]SA1_起業計画案(新)1'!#REF!</definedName>
    <definedName name="_PP12">'[1]SA1_起業計画案(新)1'!#REF!</definedName>
    <definedName name="_PP13">'[1]SA1_起業計画案(新)1'!#REF!</definedName>
    <definedName name="_PP14">'[1]SA1_起業計画案(新)1'!#REF!</definedName>
    <definedName name="_PP2">'[1]SA1_起業計画案(新)1'!#REF!</definedName>
    <definedName name="_PP3">'[1]SA1_起業計画案(新)1'!#REF!</definedName>
    <definedName name="_PP4">'[1]SA1_起業計画案(新)1'!#REF!</definedName>
    <definedName name="_PP5">'[1]SA1_起業計画案(新)1'!#REF!</definedName>
    <definedName name="_PP6">'[1]SA1_起業計画案(新)1'!#REF!</definedName>
    <definedName name="_PP7">'[1]SA1_起業計画案(新)1'!#REF!</definedName>
    <definedName name="_PP8">'[1]SA1_起業計画案(新)1'!#REF!</definedName>
    <definedName name="_PR10">'[1]SA1_起業計画案(新)1'!#REF!</definedName>
    <definedName name="_PR14">'[1]SA1_起業計画案(新)1'!#REF!</definedName>
    <definedName name="_PR20">'[1]SA1_起業計画案(新)1'!#REF!</definedName>
    <definedName name="_PR25">'[1]SA1_起業計画案(新)1'!#REF!</definedName>
    <definedName name="_PR30">'[1]SA1_起業計画案(新)1'!#REF!</definedName>
    <definedName name="_PR36">'[1]SA1_起業計画案(新)1'!#REF!</definedName>
    <definedName name="_PR4">'[1]SA1_起業計画案(新)1'!#REF!</definedName>
    <definedName name="_PR42">'[1]SA1_起業計画案(新)1'!#REF!</definedName>
    <definedName name="_PX10">'[1]SA1_起業計画案(新)1'!#REF!</definedName>
    <definedName name="_PX14">'[1]SA1_起業計画案(新)1'!#REF!</definedName>
    <definedName name="_PX2">'[1]SA1_起業計画案(新)1'!#REF!</definedName>
    <definedName name="_PX20">!#REF!</definedName>
    <definedName name="_PX25">'[1]SA1_起業計画案(新)1'!#REF!</definedName>
    <definedName name="_PX30">'[1]SA1_起業計画案(新)1'!#REF!</definedName>
    <definedName name="_PX36">'[1]SA1_起業計画案(新)1'!#REF!</definedName>
    <definedName name="_PX4">'[1]SA1_起業計画案(新)1'!#REF!</definedName>
    <definedName name="_PX42">'[1]SA1_起業計画案(新)1'!#REF!</definedName>
    <definedName name="_PX5">'[1]SA1_起業計画案(新)1'!#REF!</definedName>
    <definedName name="_PX6">'[1]SA1_起業計画案(新)1'!#REF!</definedName>
    <definedName name="_PX8">'[1]SA1_起業計画案(新)1'!#REF!</definedName>
    <definedName name="_PXR10">'[1]SA1_起業計画案(新)1'!#REF!</definedName>
    <definedName name="_PXR14">'[1]SA1_起業計画案(新)1'!#REF!</definedName>
    <definedName name="_PXR20">'[1]SA1_起業計画案(新)1'!#REF!</definedName>
    <definedName name="_PXR25">'[1]SA1_起業計画案(新)1'!#REF!</definedName>
    <definedName name="_PXR30">'[1]SA1_起業計画案(新)1'!#REF!</definedName>
    <definedName name="_PXR36">'[1]SA1_起業計画案(新)1'!#REF!</definedName>
    <definedName name="_PXR4">'[1]SA1_起業計画案(新)1'!#REF!</definedName>
    <definedName name="_PXR42">'[1]SA1_起業計画案(新)1'!#REF!</definedName>
    <definedName name="_RP1">'[1]SA1_起業計画案(新)1'!#REF!</definedName>
    <definedName name="_TR10">'[1]SA1_起業計画案(新)1'!#REF!</definedName>
    <definedName name="_TR14">'[1]SA1_起業計画案(新)1'!#REF!</definedName>
    <definedName name="_TR20">'[1]SA1_起業計画案(新)1'!#REF!</definedName>
    <definedName name="_TR25">'[1]SA1_起業計画案(新)1'!#REF!</definedName>
    <definedName name="_TR30">'[1]SA1_起業計画案(新)1'!#REF!</definedName>
    <definedName name="_TR36">'[1]SA1_起業計画案(新)1'!#REF!</definedName>
    <definedName name="_TR4">'[1]SA1_起業計画案(新)1'!#REF!</definedName>
    <definedName name="_TR42">'[1]SA1_起業計画案(新)1'!#REF!</definedName>
    <definedName name="_UN10">'[1]SA1_起業計画案(新)1'!#REF!</definedName>
    <definedName name="_UN14">'[1]SA1_起業計画案(新)1'!#REF!</definedName>
    <definedName name="_UN2">'[1]SA1_起業計画案(新)1'!#REF!</definedName>
    <definedName name="_UN20">'[1]SA1_起業計画案(新)1'!#REF!</definedName>
    <definedName name="_UN25">'[1]SA1_起業計画案(新)1'!#REF!</definedName>
    <definedName name="_UN30">'[1]SA1_起業計画案(新)1'!#REF!</definedName>
    <definedName name="_UN36">'[1]SA1_起業計画案(新)1'!#REF!</definedName>
    <definedName name="_UN4">'[1]SA1_起業計画案(新)1'!#REF!</definedName>
    <definedName name="_UN42">'[1]SA1_起業計画案(新)1'!#REF!</definedName>
    <definedName name="_UN5">'[1]SA1_起業計画案(新)1'!#REF!</definedName>
    <definedName name="_UN6">'[1]SA1_起業計画案(新)1'!#REF!</definedName>
    <definedName name="_UN8">'[1]SA1_起業計画案(新)1'!#REF!</definedName>
    <definedName name="_UNR10">'[1]SA1_起業計画案(新)1'!#REF!</definedName>
    <definedName name="_UNR14">'[1]SA1_起業計画案(新)1'!#REF!</definedName>
    <definedName name="_UNR20">'[1]SA1_起業計画案(新)1'!#REF!</definedName>
    <definedName name="_UNR25">'[1]SA1_起業計画案(新)1'!#REF!</definedName>
    <definedName name="_UNR30">'[1]SA1_起業計画案(新)1'!#REF!</definedName>
    <definedName name="_UNR36">'[1]SA1_起業計画案(新)1'!#REF!</definedName>
    <definedName name="_UNR4">'[1]SA1_起業計画案(新)1'!#REF!</definedName>
    <definedName name="_UNR42">'[1]SA1_起業計画案(新)1'!#REF!</definedName>
    <definedName name="_UP1">'[1]SA1_起業計画案(新)1'!#REF!</definedName>
    <definedName name="_UP2">'[1]SA1_起業計画案(新)1'!#REF!</definedName>
    <definedName name="_WR10">'[1]SA1_起業計画案(新)1'!#REF!</definedName>
    <definedName name="_WR14">'[1]SA1_起業計画案(新)1'!#REF!</definedName>
    <definedName name="_WR20">'[1]SA1_起業計画案(新)1'!#REF!</definedName>
    <definedName name="_WR25">'[1]SA1_起業計画案(新)1'!#REF!</definedName>
    <definedName name="_WR30">'[1]SA1_起業計画案(新)1'!#REF!</definedName>
    <definedName name="_WR36">'[1]SA1_起業計画案(新)1'!#REF!</definedName>
    <definedName name="_WR4">'[1]SA1_起業計画案(新)1'!#REF!</definedName>
    <definedName name="_WR42">'[1]SA1_起業計画案(新)1'!#REF!</definedName>
    <definedName name="BF">'[1]SA1_起業計画案(新)1'!#REF!</definedName>
    <definedName name="BM10P">'[1]SA1_起業計画案(新)1'!#REF!</definedName>
    <definedName name="BM14P">'[1]SA1_起業計画案(新)1'!#REF!</definedName>
    <definedName name="BM4P">'[1]SA1_起業計画案(新)1'!#REF!</definedName>
    <definedName name="BM5P">'[1]SA1_起業計画案(新)1'!#REF!</definedName>
    <definedName name="BM6P">'[1]SA1_起業計画案(新)1'!#REF!</definedName>
    <definedName name="BM8P">'[1]SA1_起業計画案(新)1'!#REF!</definedName>
    <definedName name="CC">'[1]SA1_起業計画案(新)1'!#REF!</definedName>
    <definedName name="CG10P">'[1]SA1_起業計画案(新)1'!#REF!</definedName>
    <definedName name="CG14P">'[1]SA1_起業計画案(新)1'!#REF!</definedName>
    <definedName name="CG4P">'[1]SA1_起業計画案(新)1'!#REF!</definedName>
    <definedName name="CG5P">'[1]SA1_起業計画案(新)1'!#REF!</definedName>
    <definedName name="CG6P">'[1]SA1_起業計画案(新)1'!#REF!</definedName>
    <definedName name="CG8P">'[1]SA1_起業計画案(新)1'!#REF!</definedName>
    <definedName name="D10P">'[1]SA1_起業計画案(新)1'!#REF!</definedName>
    <definedName name="D14P">'[1]SA1_起業計画案(新)1'!#REF!</definedName>
    <definedName name="D4P">'[1]SA1_起業計画案(新)1'!#REF!</definedName>
    <definedName name="D5P">'[1]SA1_起業計画案(新)1'!#REF!</definedName>
    <definedName name="D6P">'[1]SA1_起業計画案(新)1'!#REF!</definedName>
    <definedName name="D8P">'[1]SA1_起業計画案(新)1'!#REF!</definedName>
    <definedName name="DATE">!#REF!</definedName>
    <definedName name="DM">'[1]SA1_起業計画案(新)1'!#REF!</definedName>
    <definedName name="E10P">'[1]SA1_起業計画案(新)1'!#REF!</definedName>
    <definedName name="E14P">'[1]SA1_起業計画案(新)1'!#REF!</definedName>
    <definedName name="E4P">'[1]SA1_起業計画案(新)1'!#REF!</definedName>
    <definedName name="E5P">'[1]SA1_起業計画案(新)1'!#REF!</definedName>
    <definedName name="E6P">'[1]SA1_起業計画案(新)1'!#REF!</definedName>
    <definedName name="E8P">'[1]SA1_起業計画案(新)1'!#REF!</definedName>
    <definedName name="EN" localSheetId="0">'[2]SA1_起業計画案(新)1'!#REF!</definedName>
    <definedName name="EN">'[2]SA1_起業計画案(新)1'!#REF!</definedName>
    <definedName name="EV10P">'[1]SA1_起業計画案(新)1'!#REF!</definedName>
    <definedName name="EV14P">'[1]SA1_起業計画案(新)1'!#REF!</definedName>
    <definedName name="EV4P">'[1]SA1_起業計画案(新)1'!#REF!</definedName>
    <definedName name="EV5P">'[1]SA1_起業計画案(新)1'!#REF!</definedName>
    <definedName name="EV6P">'[1]SA1_起業計画案(新)1'!#REF!</definedName>
    <definedName name="EV8P">'[1]SA1_起業計画案(新)1'!#REF!</definedName>
    <definedName name="F10P">'[1]SA1_起業計画案(新)1'!#REF!</definedName>
    <definedName name="F14P">'[1]SA1_起業計画案(新)1'!#REF!</definedName>
    <definedName name="F4P">'[1]SA1_起業計画案(新)1'!#REF!</definedName>
    <definedName name="F5P">'[1]SA1_起業計画案(新)1'!#REF!</definedName>
    <definedName name="F6P">'[1]SA1_起業計画案(新)1'!#REF!</definedName>
    <definedName name="F8P">'[1]SA1_起業計画案(新)1'!#REF!</definedName>
    <definedName name="FK">'[1]SA1_起業計画案(新)1'!#REF!</definedName>
    <definedName name="FU10P">'[1]SA1_起業計画案(新)1'!#REF!</definedName>
    <definedName name="FU14P">'[1]SA1_起業計画案(新)1'!#REF!</definedName>
    <definedName name="FU4P">'[1]SA1_起業計画案(新)1'!#REF!</definedName>
    <definedName name="FU5P">'[1]SA1_起業計画案(新)1'!#REF!</definedName>
    <definedName name="FU6P">'[1]SA1_起業計画案(新)1'!#REF!</definedName>
    <definedName name="FU8P">'[1]SA1_起業計画案(新)1'!#REF!</definedName>
    <definedName name="GT">!#REF!</definedName>
    <definedName name="I10P">'[1]SA1_起業計画案(新)1'!#REF!</definedName>
    <definedName name="I14P">'[1]SA1_起業計画案(新)1'!#REF!</definedName>
    <definedName name="I4P">'[1]SA1_起業計画案(新)1'!#REF!</definedName>
    <definedName name="I5P">'[1]SA1_起業計画案(新)1'!#REF!</definedName>
    <definedName name="I6P">'[1]SA1_起業計画案(新)1'!#REF!</definedName>
    <definedName name="I8P">'[1]SA1_起業計画案(新)1'!#REF!</definedName>
    <definedName name="JN" localSheetId="0">'[2]SA1_起業計画案(新)1'!#REF!</definedName>
    <definedName name="JN">'[2]SA1_起業計画案(新)1'!#REF!</definedName>
    <definedName name="k">!#REF!</definedName>
    <definedName name="L10P">'[1]SA1_起業計画案(新)1'!#REF!</definedName>
    <definedName name="L14P">'[1]SA1_起業計画案(新)1'!#REF!</definedName>
    <definedName name="L4P">'[1]SA1_起業計画案(新)1'!#REF!</definedName>
    <definedName name="L5P">'[1]SA1_起業計画案(新)1'!#REF!</definedName>
    <definedName name="L6P">'[1]SA1_起業計画案(新)1'!#REF!</definedName>
    <definedName name="L8P">'[1]SA1_起業計画案(新)1'!#REF!</definedName>
    <definedName name="MC">!#REF!</definedName>
    <definedName name="MRP">!#REF!</definedName>
    <definedName name="MUP">!#REF!</definedName>
    <definedName name="OPT0">!#REF!</definedName>
    <definedName name="OPTA">!#REF!</definedName>
    <definedName name="OT14P">'[1]SA1_起業計画案(新)1'!#REF!</definedName>
    <definedName name="OT4P">'[1]SA1_起業計画案(新)1'!#REF!</definedName>
    <definedName name="OT5P">'[1]SA1_起業計画案(新)1'!#REF!</definedName>
    <definedName name="OT6P">'[1]SA1_起業計画案(新)1'!#REF!</definedName>
    <definedName name="OT8P">'[1]SA1_起業計画案(新)1'!#REF!</definedName>
    <definedName name="P10P">'[1]SA1_起業計画案(新)1'!#REF!</definedName>
    <definedName name="P14P">'[1]SA1_起業計画案(新)1'!#REF!</definedName>
    <definedName name="P4P">'[1]SA1_起業計画案(新)1'!#REF!</definedName>
    <definedName name="P5P">'[1]SA1_起業計画案(新)1'!#REF!</definedName>
    <definedName name="P6P">'[1]SA1_起業計画案(新)1'!#REF!</definedName>
    <definedName name="P8P">'[1]SA1_起業計画案(新)1'!#REF!</definedName>
    <definedName name="PC">'[1]SA1_起業計画案(新)1'!#REF!</definedName>
    <definedName name="PP10P">'[1]SA1_起業計画案(新)1'!#REF!</definedName>
    <definedName name="PP14P">'[1]SA1_起業計画案(新)1'!#REF!</definedName>
    <definedName name="PP4P">'[1]SA1_起業計画案(新)1'!#REF!</definedName>
    <definedName name="PP5P">'[1]SA1_起業計画案(新)1'!#REF!</definedName>
    <definedName name="PP6P">'[1]SA1_起業計画案(新)1'!#REF!</definedName>
    <definedName name="PP8P">'[1]SA1_起業計画案(新)1'!#REF!</definedName>
    <definedName name="_xlnm.Print_Area" localSheetId="0">'R9(有製程用水版)'!$A$1:$AW$59</definedName>
    <definedName name="_xlnm.Print_Area" localSheetId="2">!#REF!,!#REF!,!#REF!,!#REF!</definedName>
    <definedName name="_xlnm.Print_Area">!#REF!,!#REF!,!#REF!,!#REF!</definedName>
    <definedName name="print_area1" localSheetId="2">!#REF!,!#REF!,!#REF!,!#REF!</definedName>
    <definedName name="print_area1">!#REF!,!#REF!,!#REF!,!#REF!</definedName>
    <definedName name="PX10P">'[1]SA1_起業計画案(新)1'!#REF!</definedName>
    <definedName name="PX14P">'[1]SA1_起業計画案(新)1'!#REF!</definedName>
    <definedName name="PX4P">'[1]SA1_起業計画案(新)1'!#REF!</definedName>
    <definedName name="PX5P">'[1]SA1_起業計画案(新)1'!#REF!</definedName>
    <definedName name="PX6P">'[1]SA1_起業計画案(新)1'!#REF!</definedName>
    <definedName name="PX8P">'[1]SA1_起業計画案(新)1'!#REF!</definedName>
    <definedName name="RP">!#REF!</definedName>
    <definedName name="SP">!#REF!</definedName>
    <definedName name="SPC">'[1]SA1_起業計画案(新)1'!#REF!</definedName>
    <definedName name="ST">!#REF!</definedName>
    <definedName name="T10P">'[1]SA1_起業計画案(新)1'!#REF!</definedName>
    <definedName name="T14P">'[1]SA1_起業計画案(新)1'!#REF!</definedName>
    <definedName name="T4P">'[1]SA1_起業計画案(新)1'!#REF!</definedName>
    <definedName name="T5P">'[1]SA1_起業計画案(新)1'!#REF!</definedName>
    <definedName name="T6P">'[1]SA1_起業計画案(新)1'!#REF!</definedName>
    <definedName name="T8P">'[1]SA1_起業計画案(新)1'!#REF!</definedName>
    <definedName name="UN">'[1]SA1_起業計画案(新)1'!#REF!</definedName>
    <definedName name="UN10P">'[1]SA1_起業計画案(新)1'!#REF!</definedName>
    <definedName name="UN14P">'[1]SA1_起業計画案(新)1'!#REF!</definedName>
    <definedName name="UN4P">'[1]SA1_起業計画案(新)1'!#REF!</definedName>
    <definedName name="UN5P">'[1]SA1_起業計画案(新)1'!#REF!</definedName>
    <definedName name="UN6P">'[1]SA1_起業計画案(新)1'!#REF!</definedName>
    <definedName name="UN8P">'[1]SA1_起業計画案(新)1'!#REF!</definedName>
    <definedName name="UP">!#REF!</definedName>
    <definedName name="UPA">'[1]SA1_起業計画案(新)1'!#REF!</definedName>
    <definedName name="UPB">'[1]SA1_起業計画案(新)1'!#REF!</definedName>
    <definedName name="W10P">'[1]SA1_起業計画案(新)1'!#REF!</definedName>
    <definedName name="W14P">'[1]SA1_起業計画案(新)1'!#REF!</definedName>
    <definedName name="W4P">'[1]SA1_起業計画案(新)1'!#REF!</definedName>
    <definedName name="W5P">'[1]SA1_起業計画案(新)1'!#REF!</definedName>
    <definedName name="W6P">'[1]SA1_起業計画案(新)1'!#REF!</definedName>
    <definedName name="W8P">'[1]SA1_起業計画案(新)1'!#REF!</definedName>
  </definedNames>
  <calcPr calcId="191029"/>
</workbook>
</file>

<file path=xl/calcChain.xml><?xml version="1.0" encoding="utf-8"?>
<calcChain xmlns="http://schemas.openxmlformats.org/spreadsheetml/2006/main">
  <c r="BC2" i="4" l="1"/>
  <c r="BB2" i="4"/>
  <c r="AZ2" i="4"/>
  <c r="AY2" i="4"/>
  <c r="AW2" i="4"/>
  <c r="AV2" i="4"/>
  <c r="AU2" i="4"/>
  <c r="AS2" i="4"/>
  <c r="AR2" i="4"/>
  <c r="AP2" i="4"/>
  <c r="AN2" i="4"/>
  <c r="AL2" i="4"/>
  <c r="AK2" i="4"/>
  <c r="AI2" i="4"/>
  <c r="AH2" i="4"/>
  <c r="AG2" i="4"/>
  <c r="AF2" i="4"/>
  <c r="AE2" i="4"/>
  <c r="AD2" i="4"/>
  <c r="AB2" i="4"/>
  <c r="Z2" i="4"/>
  <c r="X2" i="4"/>
  <c r="W2" i="4"/>
  <c r="U2" i="4"/>
  <c r="T2" i="4"/>
  <c r="S2" i="4"/>
  <c r="R2" i="4"/>
  <c r="Q2" i="4"/>
  <c r="P2" i="4"/>
  <c r="O2" i="4"/>
  <c r="M2" i="4"/>
  <c r="K2" i="4"/>
  <c r="I2" i="4"/>
  <c r="H2" i="4"/>
  <c r="G2" i="4"/>
  <c r="F2" i="4"/>
  <c r="E2" i="4"/>
  <c r="D2" i="4"/>
  <c r="C2" i="4"/>
  <c r="B2" i="4"/>
  <c r="A2" i="4"/>
  <c r="Q8" i="2"/>
  <c r="Q6" i="2"/>
  <c r="P2" i="2"/>
  <c r="R49" i="1"/>
  <c r="BG2" i="4" s="1"/>
  <c r="M45" i="1"/>
  <c r="AJ2" i="4" s="1"/>
  <c r="P35" i="1"/>
  <c r="Y2" i="4" s="1"/>
  <c r="AA34" i="1"/>
  <c r="Q4" i="2" s="1"/>
  <c r="W34" i="1"/>
  <c r="V2" i="4" s="1"/>
  <c r="P32" i="1"/>
  <c r="AA2" i="4" s="1"/>
  <c r="P29" i="1"/>
  <c r="AB28" i="1"/>
  <c r="AQ2" i="4" s="1"/>
  <c r="P26" i="1"/>
  <c r="AC2" i="4" s="1"/>
  <c r="AA17" i="1"/>
  <c r="Q13" i="1"/>
  <c r="E13" i="1"/>
  <c r="T37" i="1" s="1"/>
  <c r="M11" i="1"/>
  <c r="L2" i="4" s="1"/>
  <c r="K5" i="1"/>
  <c r="AT2" i="4" s="1"/>
  <c r="AO2" i="4" l="1"/>
  <c r="U42" i="1"/>
  <c r="T15" i="1"/>
  <c r="R51" i="1"/>
  <c r="BH2" i="4" s="1"/>
  <c r="J2" i="4"/>
  <c r="V11" i="1"/>
  <c r="AE11" i="1" l="1"/>
  <c r="N2" i="4"/>
  <c r="AC43" i="1"/>
  <c r="BD2" i="4" s="1"/>
  <c r="AM2" i="4"/>
  <c r="AE39" i="1"/>
  <c r="BA2" i="4" s="1"/>
  <c r="AX2" i="4" l="1"/>
  <c r="AJ11" i="1"/>
  <c r="AQ11" i="1" l="1"/>
  <c r="BE2" i="4"/>
  <c r="BF2" i="4" l="1"/>
  <c r="R53" i="1"/>
  <c r="BI2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蔡欣庭</author>
  </authors>
  <commentList>
    <comment ref="T9" authorId="0" shapeId="0" xr:uid="{00000000-0006-0000-0000-000001000000}">
      <text>
        <r>
          <rPr>
            <b/>
            <sz val="12"/>
            <color rgb="FF000000"/>
            <rFont val="微軟正黑體"/>
            <family val="2"/>
            <charset val="136"/>
          </rPr>
          <t>熱消型純水系統消耗及逸散水量</t>
        </r>
      </text>
    </comment>
    <comment ref="W13" authorId="0" shapeId="0" xr:uid="{00000000-0006-0000-0000-000002000000}">
      <text>
        <r>
          <rPr>
            <b/>
            <sz val="12"/>
            <color rgb="FF000000"/>
            <rFont val="微軟正黑體"/>
            <family val="2"/>
            <charset val="136"/>
          </rPr>
          <t>需裝設流量計，光電業以外之產業，需設置過濾裝置方可填列!</t>
        </r>
      </text>
    </comment>
    <comment ref="W27" authorId="0" shapeId="0" xr:uid="{00000000-0006-0000-0000-000003000000}">
      <text>
        <r>
          <rPr>
            <b/>
            <sz val="14"/>
            <color rgb="FF000000"/>
            <rFont val="微軟正黑體"/>
            <family val="2"/>
            <charset val="136"/>
          </rPr>
          <t>需建置回收設備方可填列!!</t>
        </r>
      </text>
    </comment>
    <comment ref="Y33" authorId="0" shapeId="0" xr:uid="{00000000-0006-0000-0000-000004000000}">
      <text>
        <r>
          <rPr>
            <b/>
            <sz val="14"/>
            <color rgb="FF000000"/>
            <rFont val="微軟正黑體"/>
            <family val="2"/>
            <charset val="136"/>
          </rPr>
          <t>需建置回收設備方可填列!!</t>
        </r>
        <r>
          <rPr>
            <b/>
            <sz val="14"/>
            <color rgb="FF000000"/>
            <rFont val="微軟正黑體"/>
            <family val="2"/>
            <charset val="136"/>
          </rPr>
          <t xml:space="preserve">
若僅採旁濾者，僅可計補水量之2%，c6 = f2 x 0.02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蔡欣庭</author>
  </authors>
  <commentList>
    <comment ref="R2" authorId="0" shapeId="0" xr:uid="{00000000-0006-0000-0100-000001000000}">
      <text>
        <r>
          <rPr>
            <b/>
            <sz val="11"/>
            <color rgb="FF000000"/>
            <rFont val="微軟正黑體"/>
            <family val="2"/>
            <charset val="136"/>
          </rPr>
          <t>當濃縮倍數達6倍，相當於節省用水70%，故以濃縮倍數至少6倍以上為管制值</t>
        </r>
      </text>
    </comment>
  </commentList>
</comments>
</file>

<file path=xl/sharedStrings.xml><?xml version="1.0" encoding="utf-8"?>
<sst xmlns="http://schemas.openxmlformats.org/spreadsheetml/2006/main" count="396" uniqueCount="334">
  <si>
    <t>統計月份：</t>
  </si>
  <si>
    <t>年</t>
  </si>
  <si>
    <t>月</t>
  </si>
  <si>
    <t>廠商名稱：</t>
  </si>
  <si>
    <t>OOOOOO股份有限公司OOO廠</t>
  </si>
  <si>
    <t>園區別：</t>
  </si>
  <si>
    <t>新竹園區</t>
  </si>
  <si>
    <t>用水地址：</t>
  </si>
  <si>
    <t>OOOOOOOOOOOOOOOOOO</t>
  </si>
  <si>
    <r>
      <t xml:space="preserve"> 注意：填寫單位為噸/日、m</t>
    </r>
    <r>
      <rPr>
        <b/>
        <vertAlign val="superscript"/>
        <sz val="20"/>
        <color rgb="FFFF0000"/>
        <rFont val="微軟正黑體"/>
        <family val="2"/>
        <charset val="136"/>
      </rPr>
      <t>3</t>
    </r>
    <r>
      <rPr>
        <b/>
        <sz val="20"/>
        <color rgb="FFFF0000"/>
        <rFont val="微軟正黑體"/>
        <family val="2"/>
        <charset val="136"/>
      </rPr>
      <t>/day、CMD</t>
    </r>
  </si>
  <si>
    <t>民生用水</t>
  </si>
  <si>
    <t>消耗及逸散</t>
  </si>
  <si>
    <r>
      <t>排放</t>
    </r>
    <r>
      <rPr>
        <b/>
        <sz val="11"/>
        <color rgb="FF000000"/>
        <rFont val="Arial"/>
        <family val="2"/>
      </rPr>
      <t>(d1)</t>
    </r>
  </si>
  <si>
    <t>(c9)</t>
  </si>
  <si>
    <t>(P2)</t>
  </si>
  <si>
    <r>
      <rPr>
        <sz val="12"/>
        <color rgb="FF000000"/>
        <rFont val="細明體"/>
        <family val="3"/>
        <charset val="136"/>
      </rPr>
      <t>產品消耗</t>
    </r>
    <r>
      <rPr>
        <b/>
        <sz val="12"/>
        <color rgb="FF000000"/>
        <rFont val="Arial"/>
        <family val="2"/>
      </rPr>
      <t>(Q)</t>
    </r>
  </si>
  <si>
    <t>(w3)</t>
  </si>
  <si>
    <r>
      <rPr>
        <sz val="11"/>
        <color rgb="FF000000"/>
        <rFont val="細明體"/>
        <family val="3"/>
        <charset val="136"/>
      </rPr>
      <t>消耗/逸散</t>
    </r>
    <r>
      <rPr>
        <b/>
        <sz val="11"/>
        <color rgb="FF000000"/>
        <rFont val="Arial"/>
        <family val="2"/>
      </rPr>
      <t>(V3)</t>
    </r>
  </si>
  <si>
    <t>(P3)</t>
  </si>
  <si>
    <t>純水系統</t>
  </si>
  <si>
    <t>製程</t>
  </si>
  <si>
    <t>廢水處理設備</t>
  </si>
  <si>
    <r>
      <t>自來水</t>
    </r>
    <r>
      <rPr>
        <b/>
        <sz val="12"/>
        <color rgb="FFFF0000"/>
        <rFont val="Arial"/>
        <family val="2"/>
      </rPr>
      <t>(W)</t>
    </r>
  </si>
  <si>
    <t>(w1)</t>
  </si>
  <si>
    <t>(P1)</t>
  </si>
  <si>
    <r>
      <t>排放</t>
    </r>
    <r>
      <rPr>
        <b/>
        <sz val="12"/>
        <color rgb="FF000000"/>
        <rFont val="Arial"/>
        <family val="2"/>
      </rPr>
      <t>(d2)</t>
    </r>
  </si>
  <si>
    <t>(D1)</t>
  </si>
  <si>
    <r>
      <rPr>
        <b/>
        <sz val="12"/>
        <color rgb="FF0066CC"/>
        <rFont val="細明體"/>
        <family val="3"/>
        <charset val="136"/>
      </rPr>
      <t>總廢水排放量</t>
    </r>
    <r>
      <rPr>
        <b/>
        <sz val="12"/>
        <color rgb="FF0066CC"/>
        <rFont val="Arial"/>
        <family val="2"/>
      </rPr>
      <t>(D2)</t>
    </r>
  </si>
  <si>
    <t>(w2)</t>
  </si>
  <si>
    <t>機台循環串級利用水量</t>
  </si>
  <si>
    <t>(c7)</t>
  </si>
  <si>
    <t xml:space="preserve"> 英文代碼說明 : </t>
  </si>
  <si>
    <r>
      <t>排放</t>
    </r>
    <r>
      <rPr>
        <b/>
        <sz val="12"/>
        <color rgb="FF000000"/>
        <rFont val="Arial"/>
        <family val="2"/>
      </rPr>
      <t>(d3)</t>
    </r>
  </si>
  <si>
    <t>(r4)</t>
  </si>
  <si>
    <t>A1:</t>
  </si>
  <si>
    <t>冷凝水回收</t>
  </si>
  <si>
    <t xml:space="preserve"> </t>
  </si>
  <si>
    <r>
      <t>製程水處理回收利用</t>
    </r>
    <r>
      <rPr>
        <b/>
        <sz val="12"/>
        <color rgb="FFFF0000"/>
        <rFont val="Arial"/>
        <family val="2"/>
      </rPr>
      <t>(c1)</t>
    </r>
  </si>
  <si>
    <t>A1-1:</t>
  </si>
  <si>
    <t>冷凝水回收至原水池</t>
  </si>
  <si>
    <t>A1-2:</t>
  </si>
  <si>
    <t>冷凝水回收至次級用水</t>
  </si>
  <si>
    <t>(R1-1)</t>
  </si>
  <si>
    <t>A2:</t>
  </si>
  <si>
    <t>雨水回收</t>
  </si>
  <si>
    <r>
      <t>製程水處理回收利用</t>
    </r>
    <r>
      <rPr>
        <b/>
        <sz val="12"/>
        <color rgb="FFFF0000"/>
        <rFont val="Arial"/>
        <family val="2"/>
      </rPr>
      <t>(c2)</t>
    </r>
  </si>
  <si>
    <t>A2-1:</t>
  </si>
  <si>
    <t>雨水回收至原水池</t>
  </si>
  <si>
    <t>A2-2:</t>
  </si>
  <si>
    <t>雨水回收至次級用水</t>
  </si>
  <si>
    <t>W :</t>
  </si>
  <si>
    <t>自來水</t>
  </si>
  <si>
    <t>製程水
循環回收
利用系統</t>
  </si>
  <si>
    <t>w1:</t>
  </si>
  <si>
    <t>製程用自來水量</t>
  </si>
  <si>
    <t>w2:</t>
  </si>
  <si>
    <t>次級用自來水量</t>
  </si>
  <si>
    <r>
      <t>製程水處理回收利用</t>
    </r>
    <r>
      <rPr>
        <b/>
        <sz val="12"/>
        <color rgb="FFFF0000"/>
        <rFont val="Arial"/>
        <family val="2"/>
      </rPr>
      <t>(c3)</t>
    </r>
  </si>
  <si>
    <t>w3:</t>
  </si>
  <si>
    <t>民生用自來水量</t>
  </si>
  <si>
    <t>D1:</t>
  </si>
  <si>
    <t>排入廠內廢水處理廠處理廢水量</t>
  </si>
  <si>
    <r>
      <t>製程水處理回收利用</t>
    </r>
    <r>
      <rPr>
        <b/>
        <sz val="12"/>
        <color rgb="FFFF0000"/>
        <rFont val="Arial"/>
        <family val="2"/>
      </rPr>
      <t>(c4)</t>
    </r>
  </si>
  <si>
    <t>(r1)</t>
  </si>
  <si>
    <t>D2:</t>
  </si>
  <si>
    <t>總廢水排放量</t>
  </si>
  <si>
    <t>(A1-1)</t>
  </si>
  <si>
    <t>d1:</t>
  </si>
  <si>
    <t>民生用水廢水</t>
  </si>
  <si>
    <t>d3:</t>
  </si>
  <si>
    <t>純水再生廢水</t>
  </si>
  <si>
    <t>(A2-1)</t>
  </si>
  <si>
    <r>
      <t>排放</t>
    </r>
    <r>
      <rPr>
        <b/>
        <sz val="12"/>
        <color rgb="FF000000"/>
        <rFont val="Arial"/>
        <family val="2"/>
      </rPr>
      <t>(d4)</t>
    </r>
  </si>
  <si>
    <t>d2:</t>
  </si>
  <si>
    <t>處理排放廢水</t>
  </si>
  <si>
    <t>d4:</t>
  </si>
  <si>
    <t>製程水循環回收利用系統再生廢水</t>
  </si>
  <si>
    <r>
      <rPr>
        <sz val="12"/>
        <color rgb="FF000000"/>
        <rFont val="細明體"/>
        <family val="3"/>
        <charset val="136"/>
      </rPr>
      <t>冷凝水</t>
    </r>
    <r>
      <rPr>
        <b/>
        <sz val="12"/>
        <color rgb="FF000000"/>
        <rFont val="Arial"/>
        <family val="2"/>
      </rPr>
      <t>(A1)</t>
    </r>
  </si>
  <si>
    <t>(R2-1)</t>
  </si>
  <si>
    <t>(A1-2)</t>
  </si>
  <si>
    <t>d5:</t>
  </si>
  <si>
    <t>次级用水廢水</t>
  </si>
  <si>
    <t>d5-1:</t>
  </si>
  <si>
    <t>L/C Scrubber排放廢水</t>
  </si>
  <si>
    <t>(f1)</t>
  </si>
  <si>
    <t>c5</t>
  </si>
  <si>
    <r>
      <rPr>
        <sz val="12"/>
        <color rgb="FF000000"/>
        <rFont val="細明體"/>
        <family val="3"/>
        <charset val="136"/>
      </rPr>
      <t>蒸發</t>
    </r>
    <r>
      <rPr>
        <b/>
        <sz val="12"/>
        <color rgb="FF000000"/>
        <rFont val="Arial"/>
        <family val="2"/>
      </rPr>
      <t>(V2)</t>
    </r>
  </si>
  <si>
    <t>d5-2:</t>
  </si>
  <si>
    <t>C/T排放廢水</t>
  </si>
  <si>
    <t>d5-3:</t>
  </si>
  <si>
    <t>公共用水排放廢水</t>
  </si>
  <si>
    <r>
      <t>雨水</t>
    </r>
    <r>
      <rPr>
        <b/>
        <sz val="12"/>
        <color rgb="FF000000"/>
        <rFont val="Arial"/>
        <family val="2"/>
      </rPr>
      <t>(A2)</t>
    </r>
  </si>
  <si>
    <t>(A2-2)</t>
  </si>
  <si>
    <t>Local/Central
Scrubber</t>
  </si>
  <si>
    <t>R1:</t>
  </si>
  <si>
    <t>廠內總二次利用廢水</t>
  </si>
  <si>
    <t>(r2)</t>
  </si>
  <si>
    <t>R1-1:</t>
  </si>
  <si>
    <t>廠內總二次利用廢水回收至原水池</t>
  </si>
  <si>
    <t>R1-2:</t>
  </si>
  <si>
    <t>廠內總二次利用廢水回收至次級用水</t>
  </si>
  <si>
    <t>(R2)</t>
  </si>
  <si>
    <t>(R2-2)</t>
  </si>
  <si>
    <t>C/T排水導電度</t>
  </si>
  <si>
    <t>(d5-1)</t>
  </si>
  <si>
    <t>r1:</t>
  </si>
  <si>
    <t>廠內製程廢水回收</t>
  </si>
  <si>
    <t>r2:</t>
  </si>
  <si>
    <t>廠內L/S排放廢水回收</t>
  </si>
  <si>
    <t>外部二次利用廢水回收或新興水源使用</t>
  </si>
  <si>
    <t>r3:</t>
  </si>
  <si>
    <t>廠內C/T排放廢水回收</t>
  </si>
  <si>
    <t>r4:</t>
  </si>
  <si>
    <t>廠內廢水廠排放廢水回收</t>
  </si>
  <si>
    <t>R2:</t>
  </si>
  <si>
    <t>外部二次利用廢水回收 (如園區中水、再生水...)</t>
  </si>
  <si>
    <r>
      <t xml:space="preserve"> (</t>
    </r>
    <r>
      <rPr>
        <sz val="12"/>
        <color rgb="FF000000"/>
        <rFont val="細明體"/>
        <family val="3"/>
        <charset val="136"/>
      </rPr>
      <t>如園區中水、再生水</t>
    </r>
    <r>
      <rPr>
        <sz val="12"/>
        <color rgb="FF000000"/>
        <rFont val="Arial"/>
        <family val="2"/>
      </rPr>
      <t>...)</t>
    </r>
  </si>
  <si>
    <t>(R1-2)</t>
  </si>
  <si>
    <t>c8</t>
  </si>
  <si>
    <t>c6</t>
  </si>
  <si>
    <r>
      <rPr>
        <sz val="12"/>
        <color rgb="FF000000"/>
        <rFont val="細明體"/>
        <family val="3"/>
        <charset val="136"/>
      </rPr>
      <t>蒸發</t>
    </r>
    <r>
      <rPr>
        <b/>
        <sz val="12"/>
        <color rgb="FF000000"/>
        <rFont val="Arial"/>
        <family val="2"/>
      </rPr>
      <t>(V1)</t>
    </r>
  </si>
  <si>
    <t>R2-1:</t>
  </si>
  <si>
    <t>外部二次利用廢水回收至原水池</t>
  </si>
  <si>
    <t>(f2)</t>
  </si>
  <si>
    <t>冷卻水塔</t>
  </si>
  <si>
    <t>R2-2:</t>
  </si>
  <si>
    <t>外部二次利用廢水回收至次級用水</t>
  </si>
  <si>
    <t>(r3)</t>
  </si>
  <si>
    <t>P1:</t>
  </si>
  <si>
    <t>純水系統取水量</t>
  </si>
  <si>
    <t>P2:</t>
  </si>
  <si>
    <t>製程機台非屬純水系統取水量</t>
  </si>
  <si>
    <t>(F)</t>
  </si>
  <si>
    <t>P3:</t>
  </si>
  <si>
    <t>製程機台純水用量</t>
  </si>
  <si>
    <t>c1:</t>
  </si>
  <si>
    <t>製程水處理回收利用(純水系統排水回收利用)</t>
  </si>
  <si>
    <t>(f4)</t>
  </si>
  <si>
    <r>
      <t>排放</t>
    </r>
    <r>
      <rPr>
        <b/>
        <sz val="12"/>
        <color rgb="FF000000"/>
        <rFont val="Arial"/>
        <family val="2"/>
      </rPr>
      <t>(d5)</t>
    </r>
  </si>
  <si>
    <t>c2:</t>
  </si>
  <si>
    <t>民生用途(ex.沖廁)</t>
  </si>
  <si>
    <t>(f3)</t>
  </si>
  <si>
    <t>消耗/逸散</t>
  </si>
  <si>
    <t>(d5-2)</t>
  </si>
  <si>
    <t>c3:</t>
  </si>
  <si>
    <t>製程水處理回收利用(製程系統排水回收利用)</t>
  </si>
  <si>
    <t>廠務/公共用水</t>
  </si>
  <si>
    <t>c4:</t>
  </si>
  <si>
    <t xml:space="preserve">                                                                                                                                                                                               </t>
  </si>
  <si>
    <t>(d5-3)</t>
  </si>
  <si>
    <t>c5:</t>
  </si>
  <si>
    <t>L/S+C/S排水循環回收利用(需建置回收設備)</t>
  </si>
  <si>
    <t>c6:</t>
  </si>
  <si>
    <r>
      <t>C/T濃排水回收利用</t>
    </r>
    <r>
      <rPr>
        <sz val="10"/>
        <color rgb="FF000000"/>
        <rFont val="微軟正黑體"/>
        <family val="2"/>
        <charset val="136"/>
      </rPr>
      <t xml:space="preserve"> (需建置回收設備,若僅採旁濾者,c6 = f2 x 0.02 )</t>
    </r>
  </si>
  <si>
    <t>c7:</t>
  </si>
  <si>
    <t>製程機台用水循環再利用(串級利用)</t>
  </si>
  <si>
    <r>
      <t>廠內總二次利用廢水回收</t>
    </r>
    <r>
      <rPr>
        <sz val="12"/>
        <color rgb="FF0066CC"/>
        <rFont val="Arial"/>
        <family val="2"/>
      </rPr>
      <t>(R1)</t>
    </r>
  </si>
  <si>
    <t>需裝設流量計，光電業以外之產業，需設置過濾裝置方可填列</t>
  </si>
  <si>
    <t>c8:</t>
  </si>
  <si>
    <r>
      <t>C/T製程水循環回收利用</t>
    </r>
    <r>
      <rPr>
        <sz val="10"/>
        <color rgb="FF000000"/>
        <rFont val="微軟正黑體"/>
        <family val="2"/>
        <charset val="136"/>
      </rPr>
      <t>(排水導電度以μs/cm計算,低於1500μs/cm者不計)</t>
    </r>
  </si>
  <si>
    <t>請參考頁籤「用水回收率及排放率標準說明」，確認本廠依據環評承諾規範應符合之各項用水回收率等標準</t>
  </si>
  <si>
    <t>(c8=(f2-V1)* ((排水導電度/1250)-1.2))</t>
  </si>
  <si>
    <r>
      <t>製程回收率</t>
    </r>
    <r>
      <rPr>
        <sz val="12"/>
        <color rgb="FF000000"/>
        <rFont val="Arial"/>
        <family val="2"/>
      </rPr>
      <t>(RP) =</t>
    </r>
  </si>
  <si>
    <t>c1+c2+c3+c4+c7</t>
  </si>
  <si>
    <t>* 100%  =</t>
  </si>
  <si>
    <t>(&gt; 85%)</t>
  </si>
  <si>
    <r>
      <t>註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新細明體"/>
        <family val="1"/>
        <charset val="136"/>
      </rPr>
      <t>：</t>
    </r>
  </si>
  <si>
    <t>1.</t>
  </si>
  <si>
    <r>
      <t>請盡可能利用原圖表示水量數據</t>
    </r>
    <r>
      <rPr>
        <sz val="12"/>
        <color rgb="FF000000"/>
        <rFont val="Arial"/>
        <family val="2"/>
      </rPr>
      <t xml:space="preserve">. </t>
    </r>
  </si>
  <si>
    <t>c9:</t>
  </si>
  <si>
    <t>廠內民生用水回收</t>
  </si>
  <si>
    <t>P1+P2+c7-V3-Q</t>
  </si>
  <si>
    <t xml:space="preserve">       </t>
  </si>
  <si>
    <t>2.</t>
  </si>
  <si>
    <r>
      <t>計算公式已設定好</t>
    </r>
    <r>
      <rPr>
        <sz val="12"/>
        <color rgb="FF000000"/>
        <rFont val="Arial"/>
        <family val="2"/>
      </rPr>
      <t xml:space="preserve">, </t>
    </r>
    <r>
      <rPr>
        <sz val="12"/>
        <color rgb="FF000000"/>
        <rFont val="新細明體"/>
        <family val="1"/>
        <charset val="136"/>
      </rPr>
      <t>在平衡圖用水點直接填數據</t>
    </r>
    <r>
      <rPr>
        <sz val="12"/>
        <color rgb="FF000000"/>
        <rFont val="Arial"/>
        <family val="2"/>
      </rPr>
      <t>,%</t>
    </r>
    <r>
      <rPr>
        <sz val="12"/>
        <color rgb="FF000000"/>
        <rFont val="新細明體"/>
        <family val="1"/>
        <charset val="136"/>
      </rPr>
      <t>會自動演算</t>
    </r>
    <r>
      <rPr>
        <sz val="12"/>
        <color rgb="FF000000"/>
        <rFont val="Arial"/>
        <family val="2"/>
      </rPr>
      <t>.</t>
    </r>
  </si>
  <si>
    <t>V1:</t>
  </si>
  <si>
    <t>C/T蒸發水量(1000RT≒120 ~ 150CMD)</t>
  </si>
  <si>
    <r>
      <t>全廠回收率</t>
    </r>
    <r>
      <rPr>
        <sz val="12"/>
        <color rgb="FF000000"/>
        <rFont val="Arial"/>
        <family val="2"/>
      </rPr>
      <t>(RT) =</t>
    </r>
  </si>
  <si>
    <t>(A1+A2)+(c1+c2+c3+c4+c5+c6+c7+c8+c9+R1)</t>
  </si>
  <si>
    <t>(&gt; 70%)</t>
  </si>
  <si>
    <t xml:space="preserve">           </t>
  </si>
  <si>
    <t>3.</t>
  </si>
  <si>
    <r>
      <t>若平衡圖不適用，請與科管局確認後，得自行調整</t>
    </r>
    <r>
      <rPr>
        <sz val="12"/>
        <color rgb="FF000000"/>
        <rFont val="Arial"/>
        <family val="2"/>
      </rPr>
      <t>/</t>
    </r>
    <r>
      <rPr>
        <sz val="12"/>
        <color rgb="FF000000"/>
        <rFont val="新細明體"/>
        <family val="1"/>
        <charset val="136"/>
      </rPr>
      <t>演算</t>
    </r>
    <r>
      <rPr>
        <sz val="12"/>
        <color rgb="FF000000"/>
        <rFont val="Arial"/>
        <family val="2"/>
      </rPr>
      <t>.</t>
    </r>
  </si>
  <si>
    <t>V2:</t>
  </si>
  <si>
    <t>L/S+C/S蒸發水量(1000CMM排氣量≒5CMD)</t>
  </si>
  <si>
    <t>(W+A1+A2)+(c1+c2+c3+c4+c5+c6+c7+c8+c9+R1+R2)-V1-V2-V3-Q</t>
  </si>
  <si>
    <t>4.</t>
  </si>
  <si>
    <t>回收率標準請依規定自行填寫</t>
  </si>
  <si>
    <t>V3:</t>
  </si>
  <si>
    <t>熱消型純水系統消耗及逸散水量</t>
  </si>
  <si>
    <r>
      <t>全廠排放率</t>
    </r>
    <r>
      <rPr>
        <sz val="12"/>
        <color rgb="FF000000"/>
        <rFont val="Arial"/>
        <family val="2"/>
      </rPr>
      <t>(DT) =</t>
    </r>
  </si>
  <si>
    <t>D2</t>
  </si>
  <si>
    <t>(&lt; 70%)</t>
  </si>
  <si>
    <t>Q:</t>
  </si>
  <si>
    <t>產品消耗用水(移轉至產品內的水量，如：針劑、隱形眼鏡)</t>
  </si>
  <si>
    <t>W+A1+A2+R2</t>
  </si>
  <si>
    <t>：代表需自行輸入數據</t>
  </si>
  <si>
    <t>：表格自動計算</t>
  </si>
  <si>
    <t>消耗及逸散 : 飲用、食用、澆灌、灑掃清潔用水或其他行為造成用水消耗及逸散</t>
  </si>
  <si>
    <t>F:</t>
  </si>
  <si>
    <t>總次級用水量</t>
  </si>
  <si>
    <t>C7回收量大於全廠回收量50%原因說明(若無免填)</t>
  </si>
  <si>
    <t>f1:</t>
  </si>
  <si>
    <t>Local/Central Scrubber補給用水</t>
  </si>
  <si>
    <t>f2:</t>
  </si>
  <si>
    <t>冷卻水塔補給用水</t>
  </si>
  <si>
    <t>f3:</t>
  </si>
  <si>
    <t>廠務與公共補給用水(澆灌等)</t>
  </si>
  <si>
    <t>f4:</t>
  </si>
  <si>
    <t>回收水供應民生用途(沖廁等)</t>
  </si>
  <si>
    <t>銅鑼園區進駐廠商另須符合冷卻用水回收率達70%以上，生活用水回收率或降低用水量最終須達35%</t>
  </si>
  <si>
    <r>
      <t xml:space="preserve">冷卻水塔濃縮倍率 </t>
    </r>
    <r>
      <rPr>
        <sz val="11"/>
        <color rgb="FF000000"/>
        <rFont val="Arial"/>
        <family val="2"/>
      </rPr>
      <t>=</t>
    </r>
  </si>
  <si>
    <r>
      <t>排放水導電度(</t>
    </r>
    <r>
      <rPr>
        <sz val="11"/>
        <color rgb="FF000000"/>
        <rFont val="新細明體"/>
        <family val="1"/>
        <charset val="136"/>
      </rPr>
      <t>µ</t>
    </r>
    <r>
      <rPr>
        <sz val="11"/>
        <color rgb="FF000000"/>
        <rFont val="細明體"/>
        <family val="3"/>
        <charset val="136"/>
      </rPr>
      <t>S/cm)</t>
    </r>
  </si>
  <si>
    <t>=</t>
  </si>
  <si>
    <r>
      <t xml:space="preserve"> (</t>
    </r>
    <r>
      <rPr>
        <b/>
        <sz val="12"/>
        <color rgb="FF000000"/>
        <rFont val="細明體"/>
        <family val="3"/>
        <charset val="136"/>
      </rPr>
      <t>濃縮倍率</t>
    </r>
    <r>
      <rPr>
        <b/>
        <sz val="12"/>
        <color rgb="FF000000"/>
        <rFont val="Arial"/>
        <family val="2"/>
      </rPr>
      <t>&gt;6</t>
    </r>
    <r>
      <rPr>
        <b/>
        <sz val="12"/>
        <color rgb="FF000000"/>
        <rFont val="細明體"/>
        <family val="3"/>
        <charset val="136"/>
      </rPr>
      <t>倍</t>
    </r>
    <r>
      <rPr>
        <b/>
        <sz val="12"/>
        <color rgb="FF000000"/>
        <rFont val="Arial"/>
        <family val="2"/>
      </rPr>
      <t>)</t>
    </r>
  </si>
  <si>
    <r>
      <t>註：考量當冷卻水塔濃縮倍數達6倍，相當於節省用水70%，故依環評規定「冷卻用水回收率&gt;70%」，同時以濃縮倍數至少6倍以上為管制值，</t>
    </r>
    <r>
      <rPr>
        <b/>
        <sz val="12"/>
        <color rgb="FF000000"/>
        <rFont val="細明體"/>
        <family val="3"/>
        <charset val="136"/>
      </rPr>
      <t>廠商擇一符合即可</t>
    </r>
  </si>
  <si>
    <t>補充水導電度(µS/cm)</t>
  </si>
  <si>
    <r>
      <t>冷卻用水回收率</t>
    </r>
    <r>
      <rPr>
        <sz val="11"/>
        <color rgb="FF000000"/>
        <rFont val="Arial"/>
        <family val="2"/>
      </rPr>
      <t xml:space="preserve"> =</t>
    </r>
  </si>
  <si>
    <t>c6+r3</t>
  </si>
  <si>
    <t>* 100% =</t>
  </si>
  <si>
    <t>(&gt;70%)</t>
  </si>
  <si>
    <t>f2-V1</t>
  </si>
  <si>
    <r>
      <t>生活用水回收率</t>
    </r>
    <r>
      <rPr>
        <sz val="11"/>
        <color rgb="FF000000"/>
        <rFont val="Arial"/>
        <family val="2"/>
      </rPr>
      <t>=</t>
    </r>
  </si>
  <si>
    <t>c9</t>
  </si>
  <si>
    <t>(&gt;35%)</t>
  </si>
  <si>
    <r>
      <rPr>
        <sz val="12"/>
        <color rgb="FF000000"/>
        <rFont val="細明體"/>
        <family val="3"/>
        <charset val="136"/>
      </rPr>
      <t>註：生活用水回收率或降低用水量須達</t>
    </r>
    <r>
      <rPr>
        <sz val="12"/>
        <color rgb="FF000000"/>
        <rFont val="Arial"/>
        <family val="2"/>
      </rPr>
      <t>35%</t>
    </r>
    <r>
      <rPr>
        <sz val="12"/>
        <color rgb="FF000000"/>
        <rFont val="細明體"/>
        <family val="3"/>
        <charset val="136"/>
      </rPr>
      <t>，</t>
    </r>
    <r>
      <rPr>
        <b/>
        <sz val="12"/>
        <color rgb="FF000000"/>
        <rFont val="細明體"/>
        <family val="3"/>
        <charset val="136"/>
      </rPr>
      <t>廠商擇一符合即可</t>
    </r>
  </si>
  <si>
    <t>w3+f4</t>
  </si>
  <si>
    <r>
      <t>降低生活用水率</t>
    </r>
    <r>
      <rPr>
        <sz val="11"/>
        <color rgb="FF000000"/>
        <rFont val="Arial"/>
        <family val="2"/>
      </rPr>
      <t>=</t>
    </r>
  </si>
  <si>
    <t>標準人均用水量-實際人均用水量</t>
  </si>
  <si>
    <t>標準人均用水量</t>
  </si>
  <si>
    <t>員工人數=</t>
  </si>
  <si>
    <t>人</t>
  </si>
  <si>
    <t>，</t>
  </si>
  <si>
    <t>是否有餐廳供餐</t>
  </si>
  <si>
    <t>是</t>
  </si>
  <si>
    <t>建廠年</t>
  </si>
  <si>
    <t>製程回收率</t>
  </si>
  <si>
    <t>全廠回收率</t>
  </si>
  <si>
    <t>全廠排放率</t>
  </si>
  <si>
    <t>民國83年以前</t>
  </si>
  <si>
    <t>&gt;50%</t>
  </si>
  <si>
    <t>&gt;30%</t>
  </si>
  <si>
    <t>&lt;80%</t>
  </si>
  <si>
    <t>民國83~88年</t>
  </si>
  <si>
    <t>&gt;70%</t>
  </si>
  <si>
    <t>民國88年以後</t>
  </si>
  <si>
    <t>&gt;85%</t>
  </si>
  <si>
    <t>&lt;70%</t>
  </si>
  <si>
    <t>寶山一期（積體電路、光電業）</t>
  </si>
  <si>
    <t>&gt;75%</t>
  </si>
  <si>
    <t>寶山二期（積體電路業）</t>
  </si>
  <si>
    <t>&gt;90%</t>
  </si>
  <si>
    <t>註：若為購置既設廠房或租賃廠房，而有新設製程產線者，適用88年以後之標準</t>
  </si>
  <si>
    <t>竹南園區</t>
  </si>
  <si>
    <t>產業別</t>
  </si>
  <si>
    <t>半導體、光電業、通訊、精密機械、電腦周邊、其他</t>
  </si>
  <si>
    <t>&gt;60%</t>
  </si>
  <si>
    <t>龍潭園區</t>
  </si>
  <si>
    <t>半導體、光電業</t>
  </si>
  <si>
    <t>通訊、精密機械、生物科技、電腦周邊、其他
(製程用水量&gt;100CMD)</t>
  </si>
  <si>
    <t>&gt;40%</t>
  </si>
  <si>
    <t>-</t>
  </si>
  <si>
    <t>生醫園區</t>
  </si>
  <si>
    <t>全部</t>
  </si>
  <si>
    <t>&gt;20.3%</t>
  </si>
  <si>
    <t>註：噴灌及建築物雨水回收再利用，回收率為10%</t>
  </si>
  <si>
    <t>宜蘭園區</t>
  </si>
  <si>
    <t>非生技工廠 (製程用水量&gt;100 CMD)</t>
  </si>
  <si>
    <t>&gt;22.9%</t>
  </si>
  <si>
    <t>銅鑼園區</t>
  </si>
  <si>
    <t>冷卻水塔回收率</t>
  </si>
  <si>
    <t>生活用水回收率或降低用水量</t>
  </si>
  <si>
    <t>半導體及光電業製造廠</t>
  </si>
  <si>
    <t>&gt;35%</t>
  </si>
  <si>
    <t>半導體及光電業RD廠(純水系統需水量100CMD以上)</t>
  </si>
  <si>
    <t>其他產業(製程需水量100MD以上)</t>
  </si>
  <si>
    <t>註：積體電路晶片製造廠，用水量達終期水量時，製程用水回收率應提升至86%以上</t>
  </si>
  <si>
    <t>統計年份</t>
  </si>
  <si>
    <t>統計月份</t>
  </si>
  <si>
    <t>園區別</t>
  </si>
  <si>
    <t>廠商名稱</t>
  </si>
  <si>
    <t>A1</t>
  </si>
  <si>
    <t>A2</t>
  </si>
  <si>
    <t>R2</t>
  </si>
  <si>
    <t>W</t>
  </si>
  <si>
    <t>w1</t>
  </si>
  <si>
    <t>w2</t>
  </si>
  <si>
    <t>w3</t>
  </si>
  <si>
    <t>P1</t>
  </si>
  <si>
    <t>P2</t>
  </si>
  <si>
    <t>P3</t>
  </si>
  <si>
    <t>c1</t>
  </si>
  <si>
    <t>c2</t>
  </si>
  <si>
    <t>c3</t>
  </si>
  <si>
    <t>c4</t>
  </si>
  <si>
    <t>c7</t>
  </si>
  <si>
    <t>R1-1</t>
  </si>
  <si>
    <t>R1-2</t>
  </si>
  <si>
    <t>R2-1</t>
  </si>
  <si>
    <t>R2-2</t>
  </si>
  <si>
    <t>A1-1</t>
  </si>
  <si>
    <t>A1-2</t>
  </si>
  <si>
    <t>A2-1</t>
  </si>
  <si>
    <t>A2-2</t>
  </si>
  <si>
    <t>r1</t>
  </si>
  <si>
    <t>r2</t>
  </si>
  <si>
    <t>r3</t>
  </si>
  <si>
    <t>r4</t>
  </si>
  <si>
    <t>R1</t>
  </si>
  <si>
    <t>f1</t>
  </si>
  <si>
    <t>f2</t>
  </si>
  <si>
    <t>f3</t>
  </si>
  <si>
    <t>f4</t>
  </si>
  <si>
    <t>F</t>
  </si>
  <si>
    <t>V1</t>
  </si>
  <si>
    <t>V2</t>
  </si>
  <si>
    <t>V3</t>
  </si>
  <si>
    <t>公共逸散</t>
  </si>
  <si>
    <t>民生逸散</t>
  </si>
  <si>
    <t>C/T導電度</t>
  </si>
  <si>
    <t>Q</t>
  </si>
  <si>
    <t>d1</t>
  </si>
  <si>
    <t>d2</t>
  </si>
  <si>
    <t>d3</t>
  </si>
  <si>
    <t>d4</t>
  </si>
  <si>
    <t>d5</t>
  </si>
  <si>
    <t>d5-1</t>
  </si>
  <si>
    <t>d5-2</t>
  </si>
  <si>
    <t>d5-3</t>
  </si>
  <si>
    <t>D1</t>
  </si>
  <si>
    <t>RP</t>
  </si>
  <si>
    <t>RT</t>
  </si>
  <si>
    <t>DT</t>
  </si>
  <si>
    <t>&gt;80%</t>
    <phoneticPr fontId="7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</si>
</sst>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&quot; &quot;#,##0&quot; &quot;;&quot; -&quot;#,##0&quot; &quot;;&quot; - &quot;;&quot; &quot;@&quot; &quot;"/>
    <numFmt numFmtId="177" formatCode="&quot; &quot;#,##0.00&quot; &quot;;&quot; -&quot;#,##0.00&quot; &quot;;&quot; -&quot;00&quot; &quot;;&quot; &quot;@&quot; &quot;"/>
    <numFmt numFmtId="178" formatCode="&quot; &quot;&quot;$&quot;#,##0&quot; &quot;;&quot;-&quot;&quot;$&quot;#,##0&quot; &quot;;&quot; &quot;&quot;$&quot;&quot;- &quot;;&quot; &quot;@&quot; &quot;"/>
    <numFmt numFmtId="179" formatCode="&quot; \&quot;#,##0&quot; &quot;;&quot; \-&quot;#,##0&quot; &quot;;&quot; \- &quot;;&quot; &quot;@&quot; &quot;"/>
    <numFmt numFmtId="180" formatCode="&quot; \&quot;#,##0.00&quot; &quot;;&quot; \-&quot;#,##0.00&quot; &quot;;&quot; \-&quot;00&quot; &quot;;&quot; &quot;@&quot; &quot;"/>
    <numFmt numFmtId="181" formatCode="&quot;\&quot;#,##0.00;[Red]&quot;\\-&quot;#,##0.00"/>
    <numFmt numFmtId="182" formatCode="&quot;\&quot;#,##0;[Red]&quot;\\-&quot;#,##0"/>
    <numFmt numFmtId="183" formatCode="0&quot; &quot;;[Red]&quot;(&quot;0&quot;)&quot;"/>
    <numFmt numFmtId="184" formatCode="0.000&quot; &quot;;[Red]&quot;(&quot;0.000&quot;)&quot;"/>
    <numFmt numFmtId="185" formatCode="0.0%"/>
    <numFmt numFmtId="186" formatCode="0.0&quot; &quot;;[Red]&quot;(&quot;0.0&quot;)&quot;"/>
    <numFmt numFmtId="187" formatCode="&quot; &quot;[$€-404]#,##0.00&quot; &quot;;&quot;-&quot;[$€-404]#,##0.00&quot; &quot;;&quot; &quot;[$€-404]&quot;-&quot;00&quot; &quot;"/>
    <numFmt numFmtId="188" formatCode="#,##0;[Red]&quot;-&quot;#,##0"/>
    <numFmt numFmtId="189" formatCode="#,##0;&quot;-&quot;#,##0"/>
    <numFmt numFmtId="190" formatCode="0.0_);[Red]\(0.0\)"/>
  </numFmts>
  <fonts count="82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8"/>
      <color rgb="FF0000FF"/>
      <name val="新細明體"/>
      <family val="1"/>
      <charset val="136"/>
    </font>
    <font>
      <sz val="12"/>
      <color rgb="FF000000"/>
      <name val="Times New Roman"/>
      <family val="1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sz val="12"/>
      <color rgb="FF000000"/>
      <name val="Courier"/>
      <family val="3"/>
    </font>
    <font>
      <sz val="10"/>
      <color rgb="FF000000"/>
      <name val="Arial"/>
      <family val="2"/>
    </font>
    <font>
      <b/>
      <sz val="18"/>
      <color rgb="FF003366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u/>
      <sz val="8"/>
      <color rgb="FF800080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1"/>
      <color rgb="FF000000"/>
      <name val="新細明體"/>
      <family val="1"/>
      <charset val="136"/>
    </font>
    <font>
      <u/>
      <sz val="9"/>
      <color rgb="FF800080"/>
      <name val="?"/>
      <charset val="136"/>
    </font>
    <font>
      <u/>
      <sz val="7"/>
      <color rgb="FF0000FF"/>
      <name val="?"/>
      <family val="3"/>
      <charset val="136"/>
    </font>
    <font>
      <u/>
      <sz val="8"/>
      <color rgb="FF800080"/>
      <name val="蘜???"/>
      <charset val="136"/>
    </font>
    <font>
      <u/>
      <sz val="8"/>
      <color rgb="FF0000FF"/>
      <name val="蘜???"/>
      <charset val="136"/>
    </font>
    <font>
      <sz val="12"/>
      <color rgb="FF000000"/>
      <name val="夥鰻羹"/>
      <charset val="136"/>
    </font>
    <font>
      <sz val="8"/>
      <color rgb="FF000000"/>
      <name val="Arial"/>
      <family val="2"/>
    </font>
    <font>
      <sz val="10"/>
      <color rgb="FF000000"/>
      <name val="新細明體"/>
      <family val="1"/>
      <charset val="136"/>
    </font>
    <font>
      <sz val="7"/>
      <color rgb="FF000000"/>
      <name val="Small Fonts"/>
      <family val="2"/>
    </font>
    <font>
      <sz val="11"/>
      <color rgb="FF000000"/>
      <name val="C"/>
      <family val="1"/>
    </font>
    <font>
      <sz val="12"/>
      <color rgb="FF000000"/>
      <name val="中ゴシック体"/>
      <family val="3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20"/>
      <color rgb="FFFF0000"/>
      <name val="微軟正黑體"/>
      <family val="2"/>
      <charset val="136"/>
    </font>
    <font>
      <b/>
      <vertAlign val="superscript"/>
      <sz val="20"/>
      <color rgb="FFFF0000"/>
      <name val="微軟正黑體"/>
      <family val="2"/>
      <charset val="136"/>
    </font>
    <font>
      <b/>
      <sz val="14"/>
      <color rgb="FF000000"/>
      <name val="細明體"/>
      <family val="3"/>
      <charset val="136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2"/>
      <color rgb="FF008000"/>
      <name val="Arial"/>
      <family val="2"/>
    </font>
    <font>
      <sz val="10"/>
      <color rgb="FF000000"/>
      <name val="細明體"/>
      <family val="3"/>
      <charset val="136"/>
    </font>
    <font>
      <b/>
      <sz val="12"/>
      <color rgb="FFFF0000"/>
      <name val="Arial"/>
      <family val="2"/>
    </font>
    <font>
      <b/>
      <sz val="12"/>
      <color rgb="FF0066CC"/>
      <name val="Arial"/>
      <family val="2"/>
    </font>
    <font>
      <b/>
      <sz val="12"/>
      <color rgb="FF000000"/>
      <name val="微軟正黑體"/>
      <family val="2"/>
      <charset val="136"/>
    </font>
    <font>
      <b/>
      <sz val="12"/>
      <color rgb="FF000000"/>
      <name val="細明體"/>
      <family val="3"/>
      <charset val="136"/>
    </font>
    <font>
      <sz val="12"/>
      <color rgb="FF000000"/>
      <name val="細明體"/>
      <family val="3"/>
      <charset val="136"/>
    </font>
    <font>
      <b/>
      <sz val="11"/>
      <color rgb="FF000000"/>
      <name val="細明體"/>
      <family val="3"/>
      <charset val="136"/>
    </font>
    <font>
      <sz val="11"/>
      <color rgb="FF000000"/>
      <name val="細明體"/>
      <family val="3"/>
      <charset val="136"/>
    </font>
    <font>
      <b/>
      <sz val="12"/>
      <color rgb="FFFF6600"/>
      <name val="Arial"/>
      <family val="2"/>
    </font>
    <font>
      <sz val="12"/>
      <color rgb="FFFF0000"/>
      <name val="Arial"/>
      <family val="2"/>
    </font>
    <font>
      <b/>
      <sz val="10"/>
      <color rgb="FF7030A0"/>
      <name val="細明體"/>
      <family val="3"/>
      <charset val="136"/>
    </font>
    <font>
      <b/>
      <sz val="12"/>
      <color rgb="FF0066CC"/>
      <name val="細明體"/>
      <family val="3"/>
      <charset val="136"/>
    </font>
    <font>
      <sz val="11"/>
      <color rgb="FFFF0000"/>
      <name val="細明體"/>
      <family val="3"/>
      <charset val="136"/>
    </font>
    <font>
      <sz val="11"/>
      <color rgb="FF000000"/>
      <name val="微軟正黑體"/>
      <family val="2"/>
      <charset val="136"/>
    </font>
    <font>
      <b/>
      <sz val="12"/>
      <color rgb="FF3333FF"/>
      <name val="Arial"/>
      <family val="2"/>
    </font>
    <font>
      <b/>
      <sz val="12"/>
      <color rgb="FFFFFF00"/>
      <name val="Arial"/>
      <family val="2"/>
    </font>
    <font>
      <b/>
      <sz val="11"/>
      <color rgb="FF000000"/>
      <name val="微軟正黑體"/>
      <family val="2"/>
      <charset val="136"/>
    </font>
    <font>
      <b/>
      <sz val="11"/>
      <color rgb="FFFF0000"/>
      <name val="Arial"/>
      <family val="2"/>
    </font>
    <font>
      <b/>
      <sz val="12"/>
      <color rgb="FFFF0000"/>
      <name val="新細明體"/>
      <family val="1"/>
      <charset val="136"/>
    </font>
    <font>
      <sz val="11"/>
      <color rgb="FF000000"/>
      <name val="Arial"/>
      <family val="2"/>
    </font>
    <font>
      <sz val="12"/>
      <color rgb="FF0066CC"/>
      <name val="Arial"/>
      <family val="2"/>
    </font>
    <font>
      <sz val="14"/>
      <color rgb="FFFF00FF"/>
      <name val="Arial"/>
      <family val="2"/>
    </font>
    <font>
      <sz val="12"/>
      <color rgb="FFFF00FF"/>
      <name val="Arial"/>
      <family val="2"/>
    </font>
    <font>
      <b/>
      <sz val="12"/>
      <color rgb="FF808080"/>
      <name val="Arial"/>
      <family val="2"/>
    </font>
    <font>
      <b/>
      <sz val="12"/>
      <color rgb="FF3366FF"/>
      <name val="Arial"/>
      <family val="2"/>
    </font>
    <font>
      <b/>
      <sz val="12"/>
      <color rgb="FF800080"/>
      <name val="細明體"/>
      <family val="3"/>
      <charset val="136"/>
    </font>
    <font>
      <sz val="9"/>
      <color rgb="FF000000"/>
      <name val="細明體"/>
      <family val="3"/>
      <charset val="136"/>
    </font>
    <font>
      <sz val="10"/>
      <color rgb="FF000000"/>
      <name val="微軟正黑體"/>
      <family val="2"/>
      <charset val="136"/>
    </font>
    <font>
      <sz val="12"/>
      <color rgb="FFFF0000"/>
      <name val="細明體"/>
      <family val="3"/>
      <charset val="136"/>
    </font>
    <font>
      <sz val="12"/>
      <color rgb="FF0066CC"/>
      <name val="新細明體"/>
      <family val="1"/>
      <charset val="136"/>
    </font>
    <font>
      <b/>
      <sz val="12"/>
      <color rgb="FF963634"/>
      <name val="微軟正黑體"/>
      <family val="2"/>
      <charset val="136"/>
    </font>
    <font>
      <b/>
      <sz val="12"/>
      <color rgb="FF3333FF"/>
      <name val="新細明體"/>
      <family val="1"/>
      <charset val="136"/>
    </font>
    <font>
      <sz val="9"/>
      <name val="新細明體"/>
      <family val="1"/>
      <charset val="136"/>
    </font>
    <font>
      <sz val="10"/>
      <color rgb="FF0070C0"/>
      <name val="細明體"/>
      <family val="3"/>
      <charset val="136"/>
    </font>
    <font>
      <sz val="10"/>
      <color rgb="FF0070C0"/>
      <name val="Arial"/>
      <family val="2"/>
    </font>
    <font>
      <sz val="9"/>
      <color rgb="FFFF0000"/>
      <name val="Arial"/>
      <family val="2"/>
    </font>
    <font>
      <sz val="12"/>
      <color rgb="FF000000"/>
      <name val="微軟正黑體"/>
      <family val="2"/>
      <charset val="136"/>
    </font>
    <font>
      <sz val="12"/>
      <color rgb="FFA6A6A6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  <fill>
      <patternFill patternType="solid">
        <fgColor rgb="FFFFA3D1"/>
        <bgColor rgb="FFFFA3D1"/>
      </patternFill>
    </fill>
    <fill>
      <patternFill patternType="solid">
        <fgColor rgb="FFEBF9FB"/>
        <bgColor rgb="FFEBF9FB"/>
      </patternFill>
    </fill>
    <fill>
      <patternFill patternType="solid">
        <fgColor rgb="FFEBF1DE"/>
        <bgColor rgb="FFEBF1DE"/>
      </patternFill>
    </fill>
    <fill>
      <patternFill patternType="solid">
        <fgColor rgb="FFFDE9D9"/>
        <bgColor rgb="FFFDE9D9"/>
      </patternFill>
    </fill>
    <fill>
      <patternFill patternType="solid">
        <fgColor rgb="FFE4DFEC"/>
        <bgColor rgb="FFE4DFEC"/>
      </patternFill>
    </fill>
    <fill>
      <patternFill patternType="solid">
        <fgColor rgb="FFDCE6F1"/>
        <bgColor rgb="FFDCE6F1"/>
      </patternFill>
    </fill>
    <fill>
      <patternFill patternType="solid">
        <fgColor rgb="FFDDD9C4"/>
        <bgColor rgb="FFDDD9C4"/>
      </patternFill>
    </fill>
    <fill>
      <patternFill patternType="solid">
        <fgColor rgb="FFEEECE1"/>
        <bgColor rgb="FFEEECE1"/>
      </patternFill>
    </fill>
  </fills>
  <borders count="44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medium">
        <color rgb="FF000000"/>
      </right>
      <top/>
      <bottom style="dotted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0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4" borderId="0" applyNumberFormat="0" applyFon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5" borderId="0" applyNumberFormat="0" applyFon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3" fillId="0" borderId="0" applyNumberFormat="0" applyBorder="0" applyProtection="0"/>
    <xf numFmtId="0" fontId="7" fillId="5" borderId="0" applyNumberForma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8" fillId="0" borderId="0" applyNumberFormat="0" applyBorder="0" applyProtection="0"/>
    <xf numFmtId="0" fontId="9" fillId="0" borderId="0" applyNumberFormat="0" applyBorder="0" applyProtection="0"/>
    <xf numFmtId="0" fontId="15" fillId="0" borderId="0" applyNumberForma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82" fontId="1" fillId="0" borderId="0" applyFont="0" applyFill="0" applyBorder="0" applyAlignment="0" applyProtection="0">
      <alignment vertical="center"/>
    </xf>
    <xf numFmtId="0" fontId="23" fillId="0" borderId="0" applyNumberFormat="0" applyBorder="0" applyProtection="0"/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0" borderId="0" applyNumberFormat="0" applyBorder="0" applyProtection="0"/>
    <xf numFmtId="0" fontId="9" fillId="0" borderId="0" applyNumberFormat="0" applyBorder="0" applyProtection="0"/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Border="0" applyProtection="0"/>
    <xf numFmtId="0" fontId="1" fillId="7" borderId="0" applyNumberFormat="0" applyFont="0" applyBorder="0" applyProtection="0"/>
    <xf numFmtId="187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188" fontId="29" fillId="7" borderId="0" applyBorder="0" applyAlignment="0" applyProtection="0">
      <alignment vertical="center"/>
    </xf>
    <xf numFmtId="10" fontId="29" fillId="3" borderId="0" applyBorder="0" applyAlignment="0" applyProtection="0">
      <alignment vertical="center"/>
    </xf>
    <xf numFmtId="0" fontId="30" fillId="0" borderId="10" applyNumberFormat="0" applyProtection="0">
      <alignment horizontal="center"/>
    </xf>
    <xf numFmtId="189" fontId="31" fillId="0" borderId="0" applyBorder="0" applyProtection="0"/>
    <xf numFmtId="0" fontId="32" fillId="0" borderId="0" applyNumberFormat="0" applyBorder="0" applyProtection="0"/>
    <xf numFmtId="0" fontId="33" fillId="0" borderId="0" applyNumberFormat="0" applyBorder="0" applyProtection="0"/>
    <xf numFmtId="10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03">
    <xf numFmtId="0" fontId="0" fillId="0" borderId="0" xfId="0">
      <alignment vertical="center"/>
    </xf>
    <xf numFmtId="183" fontId="35" fillId="0" borderId="0" xfId="44" applyNumberFormat="1" applyFont="1" applyFill="1" applyAlignment="1" applyProtection="1">
      <alignment horizontal="center" vertical="center"/>
      <protection locked="0"/>
    </xf>
    <xf numFmtId="183" fontId="35" fillId="0" borderId="0" xfId="44" applyNumberFormat="1" applyFont="1" applyFill="1" applyAlignment="1" applyProtection="1">
      <alignment vertical="center"/>
      <protection locked="0"/>
    </xf>
    <xf numFmtId="0" fontId="0" fillId="0" borderId="0" xfId="0" applyFill="1">
      <alignment vertical="center"/>
    </xf>
    <xf numFmtId="183" fontId="74" fillId="0" borderId="0" xfId="44" applyNumberFormat="1" applyFont="1" applyFill="1" applyAlignment="1" applyProtection="1">
      <alignment horizontal="left" vertical="center"/>
      <protection locked="0"/>
    </xf>
    <xf numFmtId="184" fontId="35" fillId="0" borderId="0" xfId="44" applyNumberFormat="1" applyFont="1" applyFill="1" applyAlignment="1" applyProtection="1">
      <alignment horizontal="center" vertical="center"/>
      <protection locked="0"/>
    </xf>
    <xf numFmtId="183" fontId="56" fillId="0" borderId="23" xfId="44" applyNumberFormat="1" applyFont="1" applyFill="1" applyBorder="1" applyAlignment="1" applyProtection="1">
      <alignment vertical="center"/>
      <protection locked="0"/>
    </xf>
    <xf numFmtId="183" fontId="56" fillId="0" borderId="36" xfId="44" applyNumberFormat="1" applyFont="1" applyFill="1" applyBorder="1" applyAlignment="1" applyProtection="1">
      <alignment vertical="center"/>
      <protection locked="0"/>
    </xf>
    <xf numFmtId="183" fontId="41" fillId="0" borderId="23" xfId="44" applyNumberFormat="1" applyFont="1" applyFill="1" applyBorder="1" applyAlignment="1" applyProtection="1">
      <alignment vertical="center"/>
      <protection locked="0"/>
    </xf>
    <xf numFmtId="183" fontId="41" fillId="0" borderId="20" xfId="44" applyNumberFormat="1" applyFont="1" applyFill="1" applyBorder="1" applyAlignment="1" applyProtection="1">
      <alignment vertical="center"/>
      <protection locked="0"/>
    </xf>
    <xf numFmtId="183" fontId="35" fillId="0" borderId="23" xfId="44" applyNumberFormat="1" applyFont="1" applyFill="1" applyBorder="1" applyAlignment="1" applyProtection="1">
      <alignment horizontal="center" vertical="center"/>
      <protection locked="0"/>
    </xf>
    <xf numFmtId="183" fontId="78" fillId="5" borderId="20" xfId="44" applyNumberFormat="1" applyFont="1" applyFill="1" applyBorder="1" applyAlignment="1" applyProtection="1">
      <alignment horizontal="center" vertical="center"/>
      <protection locked="0"/>
    </xf>
    <xf numFmtId="183" fontId="77" fillId="0" borderId="20" xfId="44" applyNumberFormat="1" applyFont="1" applyFill="1" applyBorder="1" applyAlignment="1" applyProtection="1">
      <alignment horizontal="center" vertical="center"/>
      <protection locked="0"/>
    </xf>
    <xf numFmtId="183" fontId="77" fillId="0" borderId="20" xfId="44" applyNumberFormat="1" applyFont="1" applyFill="1" applyBorder="1" applyAlignment="1" applyProtection="1">
      <alignment horizontal="left" vertical="center"/>
      <protection locked="0"/>
    </xf>
    <xf numFmtId="183" fontId="78" fillId="0" borderId="20" xfId="44" applyNumberFormat="1" applyFont="1" applyFill="1" applyBorder="1" applyAlignment="1" applyProtection="1">
      <alignment horizontal="center" vertical="center"/>
      <protection locked="0"/>
    </xf>
    <xf numFmtId="183" fontId="77" fillId="5" borderId="20" xfId="44" applyNumberFormat="1" applyFont="1" applyFill="1" applyBorder="1" applyAlignment="1" applyProtection="1">
      <alignment horizontal="center" vertical="center"/>
      <protection locked="0"/>
    </xf>
    <xf numFmtId="183" fontId="35" fillId="0" borderId="20" xfId="44" applyNumberFormat="1" applyFont="1" applyFill="1" applyBorder="1" applyAlignment="1" applyProtection="1">
      <alignment horizontal="center" vertical="center"/>
      <protection locked="0"/>
    </xf>
    <xf numFmtId="183" fontId="79" fillId="0" borderId="20" xfId="44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183" fontId="80" fillId="26" borderId="26" xfId="44" applyNumberFormat="1" applyFont="1" applyFill="1" applyBorder="1" applyAlignment="1" applyProtection="1">
      <alignment horizontal="center" vertical="center"/>
      <protection locked="0"/>
    </xf>
    <xf numFmtId="183" fontId="80" fillId="26" borderId="38" xfId="44" applyNumberFormat="1" applyFont="1" applyFill="1" applyBorder="1" applyAlignment="1" applyProtection="1">
      <alignment horizontal="center" vertical="center"/>
      <protection locked="0"/>
    </xf>
    <xf numFmtId="183" fontId="80" fillId="26" borderId="39" xfId="44" applyNumberFormat="1" applyFont="1" applyFill="1" applyBorder="1" applyAlignment="1" applyProtection="1">
      <alignment horizontal="center" vertical="center"/>
      <protection locked="0"/>
    </xf>
    <xf numFmtId="183" fontId="80" fillId="26" borderId="10" xfId="44" applyNumberFormat="1" applyFont="1" applyFill="1" applyBorder="1" applyAlignment="1" applyProtection="1">
      <alignment vertical="center" wrapText="1"/>
      <protection locked="0"/>
    </xf>
    <xf numFmtId="183" fontId="80" fillId="26" borderId="38" xfId="44" applyNumberFormat="1" applyFont="1" applyFill="1" applyBorder="1" applyAlignment="1" applyProtection="1">
      <alignment horizontal="center" vertical="center" wrapText="1"/>
      <protection locked="0"/>
    </xf>
    <xf numFmtId="183" fontId="80" fillId="26" borderId="10" xfId="44" applyNumberFormat="1" applyFont="1" applyFill="1" applyBorder="1" applyAlignment="1" applyProtection="1">
      <alignment vertical="center"/>
      <protection locked="0"/>
    </xf>
    <xf numFmtId="183" fontId="80" fillId="26" borderId="40" xfId="44" applyNumberFormat="1" applyFont="1" applyFill="1" applyBorder="1" applyAlignment="1" applyProtection="1">
      <alignment vertical="center"/>
      <protection locked="0"/>
    </xf>
    <xf numFmtId="183" fontId="80" fillId="26" borderId="41" xfId="44" applyNumberFormat="1" applyFont="1" applyFill="1" applyBorder="1" applyAlignment="1" applyProtection="1">
      <alignment horizontal="center" vertical="center"/>
      <protection locked="0"/>
    </xf>
    <xf numFmtId="183" fontId="80" fillId="26" borderId="42" xfId="44" applyNumberFormat="1" applyFont="1" applyFill="1" applyBorder="1" applyAlignment="1" applyProtection="1">
      <alignment horizontal="center" vertical="center"/>
      <protection locked="0"/>
    </xf>
    <xf numFmtId="183" fontId="81" fillId="26" borderId="39" xfId="44" applyNumberFormat="1" applyFont="1" applyFill="1" applyBorder="1" applyAlignment="1" applyProtection="1">
      <alignment horizontal="center" vertical="center"/>
      <protection locked="0"/>
    </xf>
    <xf numFmtId="183" fontId="80" fillId="26" borderId="40" xfId="44" applyNumberFormat="1" applyFont="1" applyFill="1" applyBorder="1" applyAlignment="1" applyProtection="1">
      <alignment vertical="center" wrapText="1"/>
      <protection locked="0"/>
    </xf>
    <xf numFmtId="183" fontId="81" fillId="26" borderId="42" xfId="44" applyNumberFormat="1" applyFont="1" applyFill="1" applyBorder="1" applyAlignment="1" applyProtection="1">
      <alignment horizontal="center" vertical="center"/>
      <protection locked="0"/>
    </xf>
    <xf numFmtId="183" fontId="80" fillId="26" borderId="0" xfId="44" applyNumberFormat="1" applyFont="1" applyFill="1" applyAlignment="1" applyProtection="1">
      <alignment horizontal="left" vertical="center"/>
      <protection locked="0"/>
    </xf>
    <xf numFmtId="183" fontId="80" fillId="26" borderId="0" xfId="44" applyNumberFormat="1" applyFont="1" applyFill="1" applyAlignment="1" applyProtection="1">
      <alignment horizontal="center" vertical="center"/>
      <protection locked="0"/>
    </xf>
    <xf numFmtId="0" fontId="80" fillId="0" borderId="0" xfId="0" applyFont="1">
      <alignment vertical="center"/>
    </xf>
    <xf numFmtId="183" fontId="80" fillId="27" borderId="10" xfId="44" applyNumberFormat="1" applyFont="1" applyFill="1" applyBorder="1" applyAlignment="1" applyProtection="1">
      <alignment horizontal="center" vertical="center"/>
      <protection locked="0"/>
    </xf>
    <xf numFmtId="183" fontId="80" fillId="27" borderId="38" xfId="44" applyNumberFormat="1" applyFont="1" applyFill="1" applyBorder="1" applyAlignment="1" applyProtection="1">
      <alignment horizontal="center" vertical="center"/>
      <protection locked="0"/>
    </xf>
    <xf numFmtId="183" fontId="80" fillId="27" borderId="39" xfId="44" applyNumberFormat="1" applyFont="1" applyFill="1" applyBorder="1" applyAlignment="1" applyProtection="1">
      <alignment horizontal="center" vertical="center"/>
      <protection locked="0"/>
    </xf>
    <xf numFmtId="183" fontId="80" fillId="27" borderId="40" xfId="44" applyNumberFormat="1" applyFont="1" applyFill="1" applyBorder="1" applyAlignment="1" applyProtection="1">
      <alignment vertical="center" wrapText="1"/>
      <protection locked="0"/>
    </xf>
    <xf numFmtId="183" fontId="80" fillId="27" borderId="41" xfId="44" applyNumberFormat="1" applyFont="1" applyFill="1" applyBorder="1" applyAlignment="1" applyProtection="1">
      <alignment horizontal="center" vertical="center"/>
      <protection locked="0"/>
    </xf>
    <xf numFmtId="183" fontId="81" fillId="27" borderId="42" xfId="44" applyNumberFormat="1" applyFont="1" applyFill="1" applyBorder="1" applyAlignment="1" applyProtection="1">
      <alignment horizontal="center" vertical="center"/>
      <protection locked="0"/>
    </xf>
    <xf numFmtId="183" fontId="80" fillId="28" borderId="10" xfId="44" applyNumberFormat="1" applyFont="1" applyFill="1" applyBorder="1" applyAlignment="1" applyProtection="1">
      <alignment horizontal="center" vertical="center"/>
      <protection locked="0"/>
    </xf>
    <xf numFmtId="183" fontId="80" fillId="28" borderId="32" xfId="44" applyNumberFormat="1" applyFont="1" applyFill="1" applyBorder="1" applyAlignment="1" applyProtection="1">
      <alignment horizontal="center" vertical="center"/>
      <protection locked="0"/>
    </xf>
    <xf numFmtId="183" fontId="80" fillId="28" borderId="39" xfId="44" applyNumberFormat="1" applyFont="1" applyFill="1" applyBorder="1" applyAlignment="1" applyProtection="1">
      <alignment horizontal="center" vertical="center"/>
      <protection locked="0"/>
    </xf>
    <xf numFmtId="183" fontId="80" fillId="28" borderId="10" xfId="44" applyNumberFormat="1" applyFont="1" applyFill="1" applyBorder="1" applyAlignment="1" applyProtection="1">
      <alignment vertical="center" wrapText="1"/>
      <protection locked="0"/>
    </xf>
    <xf numFmtId="183" fontId="80" fillId="28" borderId="32" xfId="44" applyNumberFormat="1" applyFont="1" applyFill="1" applyBorder="1" applyAlignment="1" applyProtection="1">
      <alignment horizontal="center" vertical="center" wrapText="1"/>
      <protection locked="0"/>
    </xf>
    <xf numFmtId="183" fontId="81" fillId="28" borderId="39" xfId="44" applyNumberFormat="1" applyFont="1" applyFill="1" applyBorder="1" applyAlignment="1" applyProtection="1">
      <alignment horizontal="center" vertical="center"/>
      <protection locked="0"/>
    </xf>
    <xf numFmtId="183" fontId="80" fillId="28" borderId="40" xfId="44" applyNumberFormat="1" applyFont="1" applyFill="1" applyBorder="1" applyAlignment="1" applyProtection="1">
      <alignment vertical="center" wrapText="1"/>
      <protection locked="0"/>
    </xf>
    <xf numFmtId="183" fontId="80" fillId="28" borderId="43" xfId="44" applyNumberFormat="1" applyFont="1" applyFill="1" applyBorder="1" applyAlignment="1" applyProtection="1">
      <alignment horizontal="center" vertical="center"/>
      <protection locked="0"/>
    </xf>
    <xf numFmtId="183" fontId="81" fillId="28" borderId="42" xfId="44" applyNumberFormat="1" applyFont="1" applyFill="1" applyBorder="1" applyAlignment="1" applyProtection="1">
      <alignment horizontal="center" vertical="center"/>
      <protection locked="0"/>
    </xf>
    <xf numFmtId="183" fontId="80" fillId="29" borderId="10" xfId="44" applyNumberFormat="1" applyFont="1" applyFill="1" applyBorder="1" applyAlignment="1" applyProtection="1">
      <alignment horizontal="center" vertical="center"/>
      <protection locked="0"/>
    </xf>
    <xf numFmtId="183" fontId="80" fillId="29" borderId="32" xfId="44" applyNumberFormat="1" applyFont="1" applyFill="1" applyBorder="1" applyAlignment="1" applyProtection="1">
      <alignment horizontal="center" vertical="center"/>
      <protection locked="0"/>
    </xf>
    <xf numFmtId="183" fontId="80" fillId="29" borderId="39" xfId="44" applyNumberFormat="1" applyFont="1" applyFill="1" applyBorder="1" applyAlignment="1" applyProtection="1">
      <alignment horizontal="center" vertical="center"/>
      <protection locked="0"/>
    </xf>
    <xf numFmtId="183" fontId="80" fillId="29" borderId="40" xfId="44" applyNumberFormat="1" applyFont="1" applyFill="1" applyBorder="1" applyAlignment="1" applyProtection="1">
      <alignment vertical="center" wrapText="1"/>
      <protection locked="0"/>
    </xf>
    <xf numFmtId="183" fontId="80" fillId="29" borderId="43" xfId="44" applyNumberFormat="1" applyFont="1" applyFill="1" applyBorder="1" applyAlignment="1" applyProtection="1">
      <alignment horizontal="center" vertical="center"/>
      <protection locked="0"/>
    </xf>
    <xf numFmtId="183" fontId="80" fillId="29" borderId="43" xfId="44" applyNumberFormat="1" applyFont="1" applyFill="1" applyBorder="1" applyAlignment="1" applyProtection="1">
      <alignment horizontal="center" vertical="center" wrapText="1"/>
      <protection locked="0"/>
    </xf>
    <xf numFmtId="183" fontId="80" fillId="29" borderId="42" xfId="44" applyNumberFormat="1" applyFont="1" applyFill="1" applyBorder="1" applyAlignment="1" applyProtection="1">
      <alignment horizontal="center" vertical="center"/>
      <protection locked="0"/>
    </xf>
    <xf numFmtId="183" fontId="80" fillId="30" borderId="10" xfId="44" applyNumberFormat="1" applyFont="1" applyFill="1" applyBorder="1" applyAlignment="1" applyProtection="1">
      <alignment horizontal="center" vertical="center"/>
      <protection locked="0"/>
    </xf>
    <xf numFmtId="183" fontId="80" fillId="30" borderId="32" xfId="44" applyNumberFormat="1" applyFont="1" applyFill="1" applyBorder="1" applyAlignment="1" applyProtection="1">
      <alignment horizontal="center" vertical="center"/>
      <protection locked="0"/>
    </xf>
    <xf numFmtId="183" fontId="80" fillId="30" borderId="39" xfId="44" applyNumberFormat="1" applyFont="1" applyFill="1" applyBorder="1" applyAlignment="1" applyProtection="1">
      <alignment horizontal="center" vertical="center"/>
      <protection locked="0"/>
    </xf>
    <xf numFmtId="183" fontId="80" fillId="30" borderId="40" xfId="44" applyNumberFormat="1" applyFont="1" applyFill="1" applyBorder="1" applyAlignment="1" applyProtection="1">
      <alignment vertical="center" wrapText="1"/>
      <protection locked="0"/>
    </xf>
    <xf numFmtId="183" fontId="80" fillId="30" borderId="43" xfId="44" applyNumberFormat="1" applyFont="1" applyFill="1" applyBorder="1" applyAlignment="1" applyProtection="1">
      <alignment horizontal="center" vertical="center"/>
      <protection locked="0"/>
    </xf>
    <xf numFmtId="183" fontId="80" fillId="30" borderId="43" xfId="44" applyNumberFormat="1" applyFont="1" applyFill="1" applyBorder="1" applyAlignment="1" applyProtection="1">
      <alignment horizontal="center" vertical="center" wrapText="1"/>
      <protection locked="0"/>
    </xf>
    <xf numFmtId="183" fontId="81" fillId="30" borderId="42" xfId="44" applyNumberFormat="1" applyFont="1" applyFill="1" applyBorder="1" applyAlignment="1" applyProtection="1">
      <alignment horizontal="center" vertical="center"/>
      <protection locked="0"/>
    </xf>
    <xf numFmtId="183" fontId="80" fillId="31" borderId="10" xfId="44" applyNumberFormat="1" applyFont="1" applyFill="1" applyBorder="1" applyAlignment="1" applyProtection="1">
      <alignment horizontal="center" vertical="center"/>
      <protection locked="0"/>
    </xf>
    <xf numFmtId="183" fontId="80" fillId="31" borderId="32" xfId="44" applyNumberFormat="1" applyFont="1" applyFill="1" applyBorder="1" applyAlignment="1" applyProtection="1">
      <alignment horizontal="center" vertical="center"/>
      <protection locked="0"/>
    </xf>
    <xf numFmtId="183" fontId="80" fillId="31" borderId="39" xfId="44" applyNumberFormat="1" applyFont="1" applyFill="1" applyBorder="1" applyAlignment="1" applyProtection="1">
      <alignment horizontal="center" vertical="center"/>
      <protection locked="0"/>
    </xf>
    <xf numFmtId="183" fontId="80" fillId="31" borderId="10" xfId="44" applyNumberFormat="1" applyFont="1" applyFill="1" applyBorder="1" applyAlignment="1" applyProtection="1">
      <alignment vertical="center" wrapText="1"/>
      <protection locked="0"/>
    </xf>
    <xf numFmtId="183" fontId="80" fillId="31" borderId="32" xfId="44" applyNumberFormat="1" applyFont="1" applyFill="1" applyBorder="1" applyAlignment="1" applyProtection="1">
      <alignment horizontal="center" vertical="center" wrapText="1"/>
      <protection locked="0"/>
    </xf>
    <xf numFmtId="183" fontId="80" fillId="31" borderId="43" xfId="44" applyNumberFormat="1" applyFont="1" applyFill="1" applyBorder="1" applyAlignment="1" applyProtection="1">
      <alignment horizontal="center" vertical="center"/>
      <protection locked="0"/>
    </xf>
    <xf numFmtId="183" fontId="80" fillId="31" borderId="40" xfId="44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85" fontId="1" fillId="0" borderId="0" xfId="1" applyNumberFormat="1">
      <alignment vertical="center"/>
    </xf>
    <xf numFmtId="190" fontId="34" fillId="0" borderId="0" xfId="44" applyNumberFormat="1" applyFont="1" applyFill="1" applyAlignment="1" applyProtection="1">
      <alignment vertical="center"/>
      <protection locked="0"/>
    </xf>
    <xf numFmtId="190" fontId="36" fillId="0" borderId="0" xfId="44" applyNumberFormat="1" applyFont="1" applyFill="1" applyAlignment="1" applyProtection="1">
      <alignment vertical="center"/>
      <protection locked="0"/>
    </xf>
    <xf numFmtId="190" fontId="35" fillId="0" borderId="0" xfId="44" applyNumberFormat="1" applyFont="1" applyFill="1" applyAlignment="1" applyProtection="1">
      <alignment horizontal="center" vertical="center"/>
      <protection locked="0"/>
    </xf>
    <xf numFmtId="190" fontId="37" fillId="0" borderId="0" xfId="44" applyNumberFormat="1" applyFont="1" applyFill="1" applyAlignment="1" applyProtection="1">
      <alignment vertical="center"/>
      <protection locked="0"/>
    </xf>
    <xf numFmtId="190" fontId="0" fillId="0" borderId="0" xfId="0" applyNumberFormat="1">
      <alignment vertical="center"/>
    </xf>
    <xf numFmtId="190" fontId="38" fillId="0" borderId="0" xfId="44" applyNumberFormat="1" applyFont="1" applyFill="1" applyAlignment="1" applyProtection="1">
      <alignment vertical="center"/>
      <protection locked="0"/>
    </xf>
    <xf numFmtId="190" fontId="36" fillId="0" borderId="0" xfId="44" applyNumberFormat="1" applyFont="1" applyFill="1" applyAlignment="1" applyProtection="1">
      <alignment horizontal="center" vertical="center"/>
      <protection locked="0"/>
    </xf>
    <xf numFmtId="190" fontId="40" fillId="0" borderId="0" xfId="44" applyNumberFormat="1" applyFont="1" applyFill="1" applyAlignment="1" applyProtection="1">
      <alignment vertical="center"/>
      <protection locked="0"/>
    </xf>
    <xf numFmtId="190" fontId="35" fillId="0" borderId="0" xfId="44" applyNumberFormat="1" applyFont="1" applyFill="1" applyAlignment="1" applyProtection="1">
      <alignment vertical="center"/>
      <protection locked="0"/>
    </xf>
    <xf numFmtId="190" fontId="30" fillId="0" borderId="0" xfId="44" applyNumberFormat="1" applyFont="1" applyFill="1" applyAlignment="1" applyProtection="1">
      <alignment vertical="center"/>
      <protection locked="0"/>
    </xf>
    <xf numFmtId="190" fontId="23" fillId="0" borderId="0" xfId="44" applyNumberFormat="1" applyFont="1" applyFill="1" applyAlignment="1" applyProtection="1">
      <alignment horizontal="right" vertical="center"/>
      <protection locked="0"/>
    </xf>
    <xf numFmtId="190" fontId="41" fillId="5" borderId="0" xfId="44" applyNumberFormat="1" applyFont="1" applyFill="1" applyAlignment="1" applyProtection="1">
      <alignment horizontal="center" vertical="center"/>
      <protection locked="0"/>
    </xf>
    <xf numFmtId="190" fontId="43" fillId="0" borderId="0" xfId="44" applyNumberFormat="1" applyFont="1" applyFill="1" applyAlignment="1" applyProtection="1">
      <alignment vertical="center"/>
      <protection locked="0"/>
    </xf>
    <xf numFmtId="190" fontId="44" fillId="0" borderId="0" xfId="44" applyNumberFormat="1" applyFont="1" applyFill="1" applyAlignment="1" applyProtection="1">
      <alignment horizontal="center" vertical="top"/>
      <protection locked="0"/>
    </xf>
    <xf numFmtId="190" fontId="45" fillId="0" borderId="0" xfId="44" applyNumberFormat="1" applyFont="1" applyFill="1" applyAlignment="1" applyProtection="1">
      <alignment vertical="center"/>
      <protection locked="0"/>
    </xf>
    <xf numFmtId="190" fontId="41" fillId="0" borderId="0" xfId="44" applyNumberFormat="1" applyFont="1" applyFill="1" applyAlignment="1" applyProtection="1">
      <alignment horizontal="center" vertical="center"/>
      <protection locked="0"/>
    </xf>
    <xf numFmtId="190" fontId="46" fillId="0" borderId="0" xfId="44" applyNumberFormat="1" applyFont="1" applyFill="1" applyAlignment="1" applyProtection="1">
      <alignment horizontal="center" vertical="center"/>
      <protection locked="0"/>
    </xf>
    <xf numFmtId="190" fontId="48" fillId="0" borderId="0" xfId="44" applyNumberFormat="1" applyFont="1" applyFill="1" applyAlignment="1" applyProtection="1">
      <alignment horizontal="left" vertical="center"/>
      <protection locked="0"/>
    </xf>
    <xf numFmtId="190" fontId="50" fillId="0" borderId="0" xfId="44" applyNumberFormat="1" applyFont="1" applyFill="1" applyAlignment="1" applyProtection="1">
      <alignment horizontal="left" vertical="center"/>
      <protection locked="0"/>
    </xf>
    <xf numFmtId="190" fontId="52" fillId="0" borderId="0" xfId="44" applyNumberFormat="1" applyFont="1" applyFill="1" applyAlignment="1" applyProtection="1">
      <alignment horizontal="center" vertical="center"/>
      <protection locked="0"/>
    </xf>
    <xf numFmtId="190" fontId="35" fillId="0" borderId="0" xfId="44" applyNumberFormat="1" applyFont="1" applyFill="1" applyAlignment="1" applyProtection="1">
      <alignment horizontal="right" vertical="top"/>
      <protection locked="0"/>
    </xf>
    <xf numFmtId="190" fontId="18" fillId="0" borderId="0" xfId="44" applyNumberFormat="1" applyFont="1" applyFill="1" applyAlignment="1" applyProtection="1">
      <alignment vertical="center"/>
      <protection locked="0"/>
    </xf>
    <xf numFmtId="190" fontId="53" fillId="0" borderId="0" xfId="44" applyNumberFormat="1" applyFont="1" applyFill="1" applyAlignment="1" applyProtection="1">
      <alignment vertical="center"/>
      <protection locked="0"/>
    </xf>
    <xf numFmtId="190" fontId="45" fillId="0" borderId="0" xfId="44" applyNumberFormat="1" applyFont="1" applyFill="1" applyAlignment="1" applyProtection="1">
      <alignment vertical="top"/>
      <protection locked="0"/>
    </xf>
    <xf numFmtId="190" fontId="54" fillId="0" borderId="0" xfId="45" applyNumberFormat="1" applyFont="1" applyFill="1" applyAlignment="1" applyProtection="1">
      <alignment horizontal="right" vertical="center"/>
      <protection locked="0"/>
    </xf>
    <xf numFmtId="190" fontId="41" fillId="0" borderId="0" xfId="44" applyNumberFormat="1" applyFont="1" applyFill="1" applyAlignment="1" applyProtection="1">
      <alignment vertical="top"/>
      <protection locked="0"/>
    </xf>
    <xf numFmtId="190" fontId="46" fillId="0" borderId="0" xfId="44" applyNumberFormat="1" applyFont="1" applyFill="1" applyAlignment="1" applyProtection="1">
      <alignment vertical="center"/>
      <protection locked="0"/>
    </xf>
    <xf numFmtId="190" fontId="46" fillId="0" borderId="0" xfId="44" applyNumberFormat="1" applyFont="1" applyFill="1" applyAlignment="1" applyProtection="1">
      <alignment horizontal="right" vertical="center"/>
      <protection locked="0"/>
    </xf>
    <xf numFmtId="190" fontId="53" fillId="0" borderId="0" xfId="44" applyNumberFormat="1" applyFont="1" applyFill="1" applyAlignment="1" applyProtection="1">
      <alignment horizontal="left" vertical="center"/>
      <protection locked="0"/>
    </xf>
    <xf numFmtId="190" fontId="41" fillId="0" borderId="0" xfId="45" applyNumberFormat="1" applyFont="1" applyFill="1" applyAlignment="1" applyProtection="1">
      <alignment horizontal="center" vertical="center"/>
      <protection locked="0"/>
    </xf>
    <xf numFmtId="190" fontId="41" fillId="5" borderId="0" xfId="44" applyNumberFormat="1" applyFont="1" applyFill="1" applyAlignment="1" applyProtection="1">
      <alignment vertical="center"/>
      <protection locked="0"/>
    </xf>
    <xf numFmtId="190" fontId="41" fillId="0" borderId="0" xfId="44" applyNumberFormat="1" applyFont="1" applyFill="1" applyAlignment="1" applyProtection="1">
      <alignment vertical="center"/>
      <protection locked="0"/>
    </xf>
    <xf numFmtId="190" fontId="56" fillId="0" borderId="0" xfId="45" applyNumberFormat="1" applyFont="1" applyFill="1" applyAlignment="1" applyProtection="1">
      <alignment horizontal="right" vertical="center"/>
      <protection locked="0"/>
    </xf>
    <xf numFmtId="190" fontId="45" fillId="0" borderId="0" xfId="45" applyNumberFormat="1" applyFont="1" applyFill="1" applyAlignment="1" applyProtection="1">
      <alignment horizontal="left" vertical="center"/>
      <protection locked="0"/>
    </xf>
    <xf numFmtId="190" fontId="57" fillId="0" borderId="13" xfId="44" applyNumberFormat="1" applyFont="1" applyFill="1" applyBorder="1" applyAlignment="1" applyProtection="1">
      <alignment horizontal="left" vertical="center"/>
      <protection locked="0"/>
    </xf>
    <xf numFmtId="190" fontId="57" fillId="0" borderId="14" xfId="44" applyNumberFormat="1" applyFont="1" applyFill="1" applyBorder="1" applyAlignment="1" applyProtection="1">
      <alignment horizontal="center" vertical="center"/>
      <protection locked="0"/>
    </xf>
    <xf numFmtId="190" fontId="57" fillId="0" borderId="13" xfId="44" applyNumberFormat="1" applyFont="1" applyFill="1" applyBorder="1" applyAlignment="1" applyProtection="1">
      <alignment horizontal="center" vertical="center"/>
      <protection locked="0"/>
    </xf>
    <xf numFmtId="190" fontId="57" fillId="0" borderId="15" xfId="44" applyNumberFormat="1" applyFont="1" applyFill="1" applyBorder="1" applyAlignment="1" applyProtection="1">
      <alignment horizontal="center" vertical="center"/>
      <protection locked="0"/>
    </xf>
    <xf numFmtId="190" fontId="58" fillId="0" borderId="0" xfId="44" applyNumberFormat="1" applyFont="1" applyFill="1" applyAlignment="1">
      <alignment vertical="center"/>
    </xf>
    <xf numFmtId="190" fontId="59" fillId="0" borderId="0" xfId="44" applyNumberFormat="1" applyFont="1" applyFill="1" applyAlignment="1">
      <alignment vertical="center"/>
    </xf>
    <xf numFmtId="190" fontId="9" fillId="0" borderId="0" xfId="44" applyNumberFormat="1" applyFont="1" applyFill="1" applyAlignment="1" applyProtection="1">
      <alignment horizontal="center" vertical="center"/>
      <protection locked="0"/>
    </xf>
    <xf numFmtId="190" fontId="0" fillId="0" borderId="0" xfId="44" applyNumberFormat="1" applyFont="1" applyFill="1" applyAlignment="1" applyProtection="1">
      <alignment vertical="center"/>
      <protection locked="0"/>
    </xf>
    <xf numFmtId="190" fontId="60" fillId="0" borderId="16" xfId="44" applyNumberFormat="1" applyFont="1" applyFill="1" applyBorder="1" applyAlignment="1" applyProtection="1">
      <alignment horizontal="left" vertical="center"/>
      <protection locked="0"/>
    </xf>
    <xf numFmtId="190" fontId="57" fillId="0" borderId="0" xfId="44" applyNumberFormat="1" applyFont="1" applyFill="1" applyAlignment="1" applyProtection="1">
      <alignment vertical="center"/>
      <protection locked="0"/>
    </xf>
    <xf numFmtId="190" fontId="57" fillId="0" borderId="16" xfId="44" applyNumberFormat="1" applyFont="1" applyFill="1" applyBorder="1" applyAlignment="1" applyProtection="1">
      <alignment vertical="center"/>
      <protection locked="0"/>
    </xf>
    <xf numFmtId="190" fontId="57" fillId="0" borderId="0" xfId="44" applyNumberFormat="1" applyFont="1" applyFill="1" applyAlignment="1" applyProtection="1">
      <alignment horizontal="left" vertical="center"/>
      <protection locked="0"/>
    </xf>
    <xf numFmtId="190" fontId="57" fillId="0" borderId="0" xfId="44" applyNumberFormat="1" applyFont="1" applyFill="1" applyAlignment="1" applyProtection="1">
      <alignment horizontal="center" vertical="center"/>
      <protection locked="0"/>
    </xf>
    <xf numFmtId="190" fontId="57" fillId="0" borderId="12" xfId="44" applyNumberFormat="1" applyFont="1" applyFill="1" applyBorder="1" applyAlignment="1" applyProtection="1">
      <alignment horizontal="center" vertical="center"/>
      <protection locked="0"/>
    </xf>
    <xf numFmtId="190" fontId="46" fillId="0" borderId="0" xfId="44" applyNumberFormat="1" applyFont="1" applyFill="1" applyAlignment="1" applyProtection="1">
      <alignment horizontal="left" vertical="center"/>
      <protection locked="0"/>
    </xf>
    <xf numFmtId="190" fontId="53" fillId="0" borderId="0" xfId="44" applyNumberFormat="1" applyFont="1" applyFill="1" applyAlignment="1" applyProtection="1">
      <alignment horizontal="center" vertical="center"/>
      <protection locked="0"/>
    </xf>
    <xf numFmtId="190" fontId="18" fillId="0" borderId="0" xfId="44" applyNumberFormat="1" applyFont="1" applyFill="1" applyAlignment="1" applyProtection="1">
      <alignment horizontal="right" vertical="center"/>
      <protection locked="0"/>
    </xf>
    <xf numFmtId="190" fontId="9" fillId="0" borderId="0" xfId="44" applyNumberFormat="1" applyFont="1" applyFill="1" applyAlignment="1">
      <alignment vertical="center"/>
    </xf>
    <xf numFmtId="190" fontId="45" fillId="0" borderId="0" xfId="44" applyNumberFormat="1" applyFont="1" applyFill="1" applyAlignment="1">
      <alignment horizontal="center" vertical="center"/>
    </xf>
    <xf numFmtId="190" fontId="60" fillId="0" borderId="17" xfId="44" applyNumberFormat="1" applyFont="1" applyFill="1" applyBorder="1" applyAlignment="1" applyProtection="1">
      <alignment horizontal="left" vertical="center"/>
      <protection locked="0"/>
    </xf>
    <xf numFmtId="190" fontId="57" fillId="0" borderId="18" xfId="44" applyNumberFormat="1" applyFont="1" applyFill="1" applyBorder="1" applyAlignment="1" applyProtection="1">
      <alignment horizontal="left" vertical="center"/>
      <protection locked="0"/>
    </xf>
    <xf numFmtId="190" fontId="57" fillId="0" borderId="17" xfId="44" applyNumberFormat="1" applyFont="1" applyFill="1" applyBorder="1" applyAlignment="1" applyProtection="1">
      <alignment horizontal="center" vertical="center"/>
      <protection locked="0"/>
    </xf>
    <xf numFmtId="190" fontId="57" fillId="0" borderId="18" xfId="44" applyNumberFormat="1" applyFont="1" applyFill="1" applyBorder="1" applyAlignment="1" applyProtection="1">
      <alignment horizontal="center" vertical="center"/>
      <protection locked="0"/>
    </xf>
    <xf numFmtId="190" fontId="60" fillId="0" borderId="18" xfId="44" applyNumberFormat="1" applyFont="1" applyFill="1" applyBorder="1" applyAlignment="1" applyProtection="1">
      <alignment horizontal="left" vertical="center"/>
      <protection locked="0"/>
    </xf>
    <xf numFmtId="190" fontId="57" fillId="0" borderId="19" xfId="44" applyNumberFormat="1" applyFont="1" applyFill="1" applyBorder="1" applyAlignment="1" applyProtection="1">
      <alignment horizontal="left" vertical="center"/>
      <protection locked="0"/>
    </xf>
    <xf numFmtId="190" fontId="61" fillId="0" borderId="0" xfId="44" applyNumberFormat="1" applyFont="1" applyFill="1" applyAlignment="1">
      <alignment vertical="center" wrapText="1"/>
    </xf>
    <xf numFmtId="190" fontId="60" fillId="0" borderId="0" xfId="44" applyNumberFormat="1" applyFont="1" applyFill="1" applyAlignment="1" applyProtection="1">
      <alignment horizontal="left" vertical="center"/>
      <protection locked="0"/>
    </xf>
    <xf numFmtId="190" fontId="42" fillId="0" borderId="0" xfId="44" applyNumberFormat="1" applyFont="1" applyFill="1" applyAlignment="1" applyProtection="1">
      <alignment horizontal="left" vertical="center"/>
      <protection locked="0"/>
    </xf>
    <xf numFmtId="190" fontId="18" fillId="0" borderId="0" xfId="44" applyNumberFormat="1" applyFont="1" applyFill="1" applyAlignment="1" applyProtection="1">
      <alignment horizontal="left" vertical="center"/>
      <protection locked="0"/>
    </xf>
    <xf numFmtId="190" fontId="57" fillId="0" borderId="17" xfId="44" applyNumberFormat="1" applyFont="1" applyFill="1" applyBorder="1" applyAlignment="1" applyProtection="1">
      <alignment horizontal="left" vertical="center"/>
      <protection locked="0"/>
    </xf>
    <xf numFmtId="190" fontId="57" fillId="0" borderId="16" xfId="44" applyNumberFormat="1" applyFont="1" applyFill="1" applyBorder="1" applyAlignment="1" applyProtection="1">
      <alignment horizontal="left" vertical="center"/>
      <protection locked="0"/>
    </xf>
    <xf numFmtId="190" fontId="57" fillId="0" borderId="12" xfId="44" applyNumberFormat="1" applyFont="1" applyFill="1" applyBorder="1" applyAlignment="1" applyProtection="1">
      <alignment horizontal="left" vertical="center"/>
      <protection locked="0"/>
    </xf>
    <xf numFmtId="190" fontId="57" fillId="0" borderId="19" xfId="44" applyNumberFormat="1" applyFont="1" applyFill="1" applyBorder="1" applyAlignment="1" applyProtection="1">
      <alignment horizontal="center" vertical="center"/>
      <protection locked="0"/>
    </xf>
    <xf numFmtId="190" fontId="63" fillId="0" borderId="0" xfId="44" applyNumberFormat="1" applyFont="1" applyFill="1" applyAlignment="1" applyProtection="1">
      <alignment horizontal="left" vertical="center"/>
      <protection locked="0"/>
    </xf>
    <xf numFmtId="190" fontId="45" fillId="0" borderId="0" xfId="44" applyNumberFormat="1" applyFont="1" applyFill="1" applyAlignment="1" applyProtection="1">
      <alignment horizontal="center" vertical="center"/>
      <protection locked="0"/>
    </xf>
    <xf numFmtId="190" fontId="18" fillId="0" borderId="0" xfId="44" applyNumberFormat="1" applyFont="1" applyFill="1" applyAlignment="1" applyProtection="1">
      <alignment horizontal="center" vertical="center"/>
      <protection locked="0"/>
    </xf>
    <xf numFmtId="190" fontId="57" fillId="0" borderId="16" xfId="44" applyNumberFormat="1" applyFont="1" applyFill="1" applyBorder="1" applyAlignment="1" applyProtection="1">
      <alignment horizontal="center" vertical="center"/>
      <protection locked="0"/>
    </xf>
    <xf numFmtId="190" fontId="46" fillId="24" borderId="0" xfId="44" applyNumberFormat="1" applyFont="1" applyFill="1" applyAlignment="1" applyProtection="1">
      <alignment horizontal="left" vertical="center"/>
      <protection locked="0"/>
    </xf>
    <xf numFmtId="190" fontId="35" fillId="24" borderId="0" xfId="44" applyNumberFormat="1" applyFont="1" applyFill="1" applyAlignment="1" applyProtection="1">
      <alignment horizontal="center" vertical="center"/>
      <protection locked="0"/>
    </xf>
    <xf numFmtId="190" fontId="53" fillId="0" borderId="0" xfId="44" applyNumberFormat="1" applyFont="1" applyFill="1" applyAlignment="1" applyProtection="1">
      <alignment horizontal="right" vertical="center"/>
      <protection locked="0"/>
    </xf>
    <xf numFmtId="190" fontId="64" fillId="0" borderId="0" xfId="44" applyNumberFormat="1" applyFont="1" applyFill="1" applyAlignment="1" applyProtection="1">
      <alignment horizontal="center" vertical="center"/>
      <protection locked="0"/>
    </xf>
    <xf numFmtId="190" fontId="45" fillId="0" borderId="0" xfId="74" applyNumberFormat="1" applyFont="1" applyFill="1" applyAlignment="1" applyProtection="1">
      <alignment horizontal="center" vertical="center"/>
      <protection locked="0"/>
    </xf>
    <xf numFmtId="190" fontId="35" fillId="0" borderId="0" xfId="74" applyNumberFormat="1" applyFont="1" applyFill="1" applyAlignment="1" applyProtection="1">
      <alignment horizontal="center" vertical="center"/>
      <protection locked="0"/>
    </xf>
    <xf numFmtId="190" fontId="41" fillId="4" borderId="0" xfId="44" applyNumberFormat="1" applyFont="1" applyFill="1" applyAlignment="1">
      <alignment horizontal="center" vertical="center"/>
    </xf>
    <xf numFmtId="190" fontId="65" fillId="0" borderId="0" xfId="44" applyNumberFormat="1" applyFont="1" applyFill="1" applyAlignment="1" applyProtection="1">
      <alignment horizontal="center" vertical="center" wrapText="1"/>
      <protection locked="0"/>
    </xf>
    <xf numFmtId="190" fontId="65" fillId="0" borderId="0" xfId="44" applyNumberFormat="1" applyFont="1" applyFill="1" applyAlignment="1" applyProtection="1">
      <alignment horizontal="center" vertical="center"/>
      <protection locked="0"/>
    </xf>
    <xf numFmtId="190" fontId="66" fillId="0" borderId="0" xfId="44" applyNumberFormat="1" applyFont="1" applyFill="1" applyAlignment="1" applyProtection="1">
      <alignment horizontal="center" vertical="center"/>
      <protection locked="0"/>
    </xf>
    <xf numFmtId="190" fontId="67" fillId="0" borderId="0" xfId="44" applyNumberFormat="1" applyFont="1" applyFill="1" applyAlignment="1" applyProtection="1">
      <alignment vertical="center"/>
      <protection locked="0"/>
    </xf>
    <xf numFmtId="190" fontId="41" fillId="0" borderId="0" xfId="44" applyNumberFormat="1" applyFont="1" applyFill="1" applyAlignment="1" applyProtection="1">
      <alignment horizontal="center" vertical="center" wrapText="1"/>
      <protection locked="0"/>
    </xf>
    <xf numFmtId="190" fontId="35" fillId="0" borderId="0" xfId="44" applyNumberFormat="1" applyFont="1" applyFill="1" applyAlignment="1" applyProtection="1">
      <alignment horizontal="center"/>
      <protection locked="0"/>
    </xf>
    <xf numFmtId="190" fontId="35" fillId="0" borderId="0" xfId="44" applyNumberFormat="1" applyFont="1" applyFill="1" applyAlignment="1" applyProtection="1">
      <alignment horizontal="left" vertical="center"/>
      <protection locked="0"/>
    </xf>
    <xf numFmtId="190" fontId="45" fillId="0" borderId="20" xfId="44" applyNumberFormat="1" applyFont="1" applyFill="1" applyBorder="1" applyAlignment="1" applyProtection="1">
      <alignment vertical="center"/>
      <protection locked="0"/>
    </xf>
    <xf numFmtId="190" fontId="48" fillId="0" borderId="0" xfId="44" applyNumberFormat="1" applyFont="1" applyFill="1" applyAlignment="1" applyProtection="1">
      <alignment vertical="center"/>
      <protection locked="0"/>
    </xf>
    <xf numFmtId="190" fontId="0" fillId="0" borderId="0" xfId="44" applyNumberFormat="1" applyFont="1" applyFill="1" applyAlignment="1" applyProtection="1">
      <protection locked="0"/>
    </xf>
    <xf numFmtId="190" fontId="52" fillId="0" borderId="0" xfId="44" applyNumberFormat="1" applyFont="1" applyFill="1" applyAlignment="1" applyProtection="1">
      <alignment horizontal="right" vertical="center"/>
      <protection locked="0"/>
    </xf>
    <xf numFmtId="190" fontId="49" fillId="0" borderId="0" xfId="44" applyNumberFormat="1" applyFont="1" applyFill="1" applyAlignment="1" applyProtection="1">
      <alignment horizontal="center" vertical="center"/>
      <protection locked="0"/>
    </xf>
    <xf numFmtId="190" fontId="49" fillId="0" borderId="0" xfId="44" applyNumberFormat="1" applyFont="1" applyFill="1" applyAlignment="1" applyProtection="1">
      <alignment horizontal="right" vertical="top"/>
      <protection locked="0"/>
    </xf>
    <xf numFmtId="190" fontId="45" fillId="0" borderId="0" xfId="44" applyNumberFormat="1" applyFont="1" applyFill="1" applyAlignment="1" applyProtection="1">
      <alignment horizontal="left" vertical="center"/>
      <protection locked="0"/>
    </xf>
    <xf numFmtId="190" fontId="0" fillId="0" borderId="0" xfId="44" applyNumberFormat="1" applyFont="1" applyFill="1" applyAlignment="1" applyProtection="1">
      <alignment horizontal="right" vertical="top"/>
      <protection locked="0"/>
    </xf>
    <xf numFmtId="190" fontId="0" fillId="0" borderId="0" xfId="44" applyNumberFormat="1" applyFont="1" applyFill="1" applyAlignment="1" applyProtection="1">
      <alignment horizontal="center"/>
      <protection locked="0"/>
    </xf>
    <xf numFmtId="190" fontId="70" fillId="0" borderId="0" xfId="44" applyNumberFormat="1" applyFont="1" applyFill="1" applyAlignment="1" applyProtection="1">
      <alignment horizontal="left" vertical="top"/>
      <protection locked="0"/>
    </xf>
    <xf numFmtId="190" fontId="44" fillId="0" borderId="0" xfId="44" applyNumberFormat="1" applyFont="1" applyFill="1" applyAlignment="1" applyProtection="1">
      <alignment horizontal="left" vertical="center"/>
      <protection locked="0"/>
    </xf>
    <xf numFmtId="190" fontId="57" fillId="0" borderId="12" xfId="0" applyNumberFormat="1" applyFont="1" applyFill="1" applyBorder="1">
      <alignment vertical="center"/>
    </xf>
    <xf numFmtId="190" fontId="57" fillId="0" borderId="0" xfId="44" applyNumberFormat="1" applyFont="1" applyFill="1" applyAlignment="1" applyProtection="1">
      <protection locked="0"/>
    </xf>
    <xf numFmtId="190" fontId="57" fillId="0" borderId="16" xfId="44" applyNumberFormat="1" applyFont="1" applyFill="1" applyBorder="1" applyAlignment="1" applyProtection="1">
      <protection locked="0"/>
    </xf>
    <xf numFmtId="190" fontId="57" fillId="0" borderId="12" xfId="44" applyNumberFormat="1" applyFont="1" applyFill="1" applyBorder="1" applyAlignment="1" applyProtection="1">
      <alignment vertical="center"/>
      <protection locked="0"/>
    </xf>
    <xf numFmtId="190" fontId="60" fillId="0" borderId="16" xfId="44" applyNumberFormat="1" applyFont="1" applyFill="1" applyBorder="1" applyAlignment="1" applyProtection="1">
      <alignment horizontal="left" vertical="center" wrapText="1"/>
      <protection locked="0"/>
    </xf>
    <xf numFmtId="190" fontId="57" fillId="0" borderId="16" xfId="0" applyNumberFormat="1" applyFont="1" applyBorder="1">
      <alignment vertical="center"/>
    </xf>
    <xf numFmtId="190" fontId="57" fillId="0" borderId="0" xfId="0" applyNumberFormat="1" applyFont="1">
      <alignment vertical="center"/>
    </xf>
    <xf numFmtId="190" fontId="57" fillId="0" borderId="12" xfId="0" applyNumberFormat="1" applyFont="1" applyBorder="1">
      <alignment vertical="center"/>
    </xf>
    <xf numFmtId="190" fontId="72" fillId="0" borderId="0" xfId="44" applyNumberFormat="1" applyFont="1" applyFill="1" applyAlignment="1" applyProtection="1">
      <alignment horizontal="left" vertical="center"/>
      <protection locked="0"/>
    </xf>
    <xf numFmtId="190" fontId="60" fillId="0" borderId="16" xfId="44" applyNumberFormat="1" applyFont="1" applyFill="1" applyBorder="1" applyAlignment="1" applyProtection="1">
      <alignment horizontal="left" vertical="top"/>
      <protection locked="0"/>
    </xf>
    <xf numFmtId="190" fontId="73" fillId="0" borderId="0" xfId="44" applyNumberFormat="1" applyFont="1" applyFill="1" applyAlignment="1" applyProtection="1">
      <alignment vertical="top"/>
      <protection locked="0"/>
    </xf>
    <xf numFmtId="190" fontId="53" fillId="0" borderId="0" xfId="44" applyNumberFormat="1" applyFont="1" applyFill="1" applyAlignment="1" applyProtection="1">
      <alignment vertical="center" wrapText="1"/>
      <protection locked="0"/>
    </xf>
    <xf numFmtId="190" fontId="74" fillId="0" borderId="0" xfId="44" applyNumberFormat="1" applyFont="1" applyFill="1" applyAlignment="1" applyProtection="1">
      <alignment horizontal="left" vertical="center"/>
      <protection locked="0"/>
    </xf>
    <xf numFmtId="190" fontId="71" fillId="0" borderId="0" xfId="0" applyNumberFormat="1" applyFont="1">
      <alignment vertical="center"/>
    </xf>
    <xf numFmtId="190" fontId="41" fillId="24" borderId="21" xfId="44" applyNumberFormat="1" applyFont="1" applyFill="1" applyBorder="1" applyAlignment="1" applyProtection="1">
      <alignment horizontal="center" vertical="center"/>
      <protection locked="0"/>
    </xf>
    <xf numFmtId="190" fontId="0" fillId="24" borderId="22" xfId="44" applyNumberFormat="1" applyFont="1" applyFill="1" applyBorder="1" applyAlignment="1" applyProtection="1">
      <alignment horizontal="left" vertical="center"/>
      <protection locked="0"/>
    </xf>
    <xf numFmtId="190" fontId="35" fillId="24" borderId="23" xfId="44" applyNumberFormat="1" applyFont="1" applyFill="1" applyBorder="1" applyAlignment="1" applyProtection="1">
      <alignment horizontal="right" vertical="center"/>
      <protection locked="0"/>
    </xf>
    <xf numFmtId="190" fontId="0" fillId="24" borderId="23" xfId="44" applyNumberFormat="1" applyFont="1" applyFill="1" applyBorder="1" applyAlignment="1" applyProtection="1">
      <alignment horizontal="left" vertical="center"/>
      <protection locked="0"/>
    </xf>
    <xf numFmtId="190" fontId="35" fillId="24" borderId="23" xfId="44" applyNumberFormat="1" applyFont="1" applyFill="1" applyBorder="1" applyAlignment="1" applyProtection="1">
      <alignment horizontal="center" vertical="center"/>
      <protection locked="0"/>
    </xf>
    <xf numFmtId="190" fontId="35" fillId="24" borderId="21" xfId="44" applyNumberFormat="1" applyFont="1" applyFill="1" applyBorder="1" applyAlignment="1" applyProtection="1">
      <alignment horizontal="center" vertical="center"/>
      <protection locked="0"/>
    </xf>
    <xf numFmtId="190" fontId="41" fillId="24" borderId="25" xfId="44" applyNumberFormat="1" applyFont="1" applyFill="1" applyBorder="1" applyAlignment="1" applyProtection="1">
      <alignment horizontal="center" vertical="center"/>
      <protection locked="0"/>
    </xf>
    <xf numFmtId="190" fontId="35" fillId="24" borderId="16" xfId="44" applyNumberFormat="1" applyFont="1" applyFill="1" applyBorder="1" applyAlignment="1" applyProtection="1">
      <alignment horizontal="left" vertical="center"/>
      <protection locked="0"/>
    </xf>
    <xf numFmtId="190" fontId="35" fillId="24" borderId="0" xfId="44" applyNumberFormat="1" applyFont="1" applyFill="1" applyAlignment="1" applyProtection="1">
      <alignment horizontal="right" vertical="center"/>
      <protection locked="0"/>
    </xf>
    <xf numFmtId="190" fontId="0" fillId="24" borderId="0" xfId="44" applyNumberFormat="1" applyFont="1" applyFill="1" applyAlignment="1" applyProtection="1">
      <alignment horizontal="left" vertical="center"/>
      <protection locked="0"/>
    </xf>
    <xf numFmtId="190" fontId="35" fillId="24" borderId="0" xfId="44" applyNumberFormat="1" applyFont="1" applyFill="1" applyAlignment="1" applyProtection="1">
      <alignment horizontal="left" vertical="center"/>
      <protection locked="0"/>
    </xf>
    <xf numFmtId="190" fontId="35" fillId="24" borderId="12" xfId="44" applyNumberFormat="1" applyFont="1" applyFill="1" applyBorder="1" applyAlignment="1" applyProtection="1">
      <alignment horizontal="left" vertical="center"/>
      <protection locked="0"/>
    </xf>
    <xf numFmtId="190" fontId="57" fillId="0" borderId="12" xfId="44" applyNumberFormat="1" applyFont="1" applyFill="1" applyBorder="1" applyAlignment="1" applyProtection="1">
      <alignment vertical="top" wrapText="1"/>
      <protection locked="0"/>
    </xf>
    <xf numFmtId="190" fontId="41" fillId="24" borderId="27" xfId="44" applyNumberFormat="1" applyFont="1" applyFill="1" applyBorder="1" applyAlignment="1" applyProtection="1">
      <alignment horizontal="center" vertical="center"/>
      <protection locked="0"/>
    </xf>
    <xf numFmtId="190" fontId="35" fillId="24" borderId="12" xfId="44" applyNumberFormat="1" applyFont="1" applyFill="1" applyBorder="1" applyAlignment="1" applyProtection="1">
      <alignment horizontal="right" vertical="center"/>
      <protection locked="0"/>
    </xf>
    <xf numFmtId="190" fontId="35" fillId="0" borderId="0" xfId="44" applyNumberFormat="1" applyFont="1" applyFill="1" applyAlignment="1" applyProtection="1">
      <alignment horizontal="right" vertical="center"/>
      <protection locked="0"/>
    </xf>
    <xf numFmtId="190" fontId="49" fillId="24" borderId="0" xfId="44" applyNumberFormat="1" applyFont="1" applyFill="1" applyAlignment="1" applyProtection="1">
      <alignment horizontal="left" vertical="center"/>
      <protection locked="0"/>
    </xf>
    <xf numFmtId="190" fontId="35" fillId="0" borderId="16" xfId="44" applyNumberFormat="1" applyFont="1" applyFill="1" applyBorder="1" applyAlignment="1" applyProtection="1">
      <alignment horizontal="center" vertical="center"/>
      <protection locked="0"/>
    </xf>
    <xf numFmtId="190" fontId="35" fillId="0" borderId="12" xfId="44" applyNumberFormat="1" applyFont="1" applyFill="1" applyBorder="1" applyAlignment="1" applyProtection="1">
      <alignment horizontal="center" vertical="center"/>
      <protection locked="0"/>
    </xf>
    <xf numFmtId="190" fontId="35" fillId="24" borderId="16" xfId="44" applyNumberFormat="1" applyFont="1" applyFill="1" applyBorder="1" applyAlignment="1" applyProtection="1">
      <alignment horizontal="center" vertical="center"/>
      <protection locked="0"/>
    </xf>
    <xf numFmtId="190" fontId="41" fillId="24" borderId="30" xfId="44" applyNumberFormat="1" applyFont="1" applyFill="1" applyBorder="1" applyAlignment="1" applyProtection="1">
      <alignment horizontal="center" vertical="center"/>
      <protection locked="0"/>
    </xf>
    <xf numFmtId="190" fontId="35" fillId="24" borderId="31" xfId="44" applyNumberFormat="1" applyFont="1" applyFill="1" applyBorder="1" applyAlignment="1" applyProtection="1">
      <alignment horizontal="center" vertical="center"/>
      <protection locked="0"/>
    </xf>
    <xf numFmtId="190" fontId="53" fillId="5" borderId="20" xfId="44" applyNumberFormat="1" applyFont="1" applyFill="1" applyBorder="1" applyAlignment="1" applyProtection="1">
      <alignment horizontal="center" vertical="center"/>
      <protection locked="0"/>
    </xf>
    <xf numFmtId="190" fontId="62" fillId="24" borderId="20" xfId="44" applyNumberFormat="1" applyFont="1" applyFill="1" applyBorder="1" applyAlignment="1" applyProtection="1">
      <alignment horizontal="left" vertical="center"/>
      <protection locked="0"/>
    </xf>
    <xf numFmtId="190" fontId="35" fillId="24" borderId="20" xfId="44" applyNumberFormat="1" applyFont="1" applyFill="1" applyBorder="1" applyAlignment="1" applyProtection="1">
      <alignment horizontal="left" vertical="center"/>
      <protection locked="0"/>
    </xf>
    <xf numFmtId="190" fontId="35" fillId="24" borderId="20" xfId="44" applyNumberFormat="1" applyFont="1" applyFill="1" applyBorder="1" applyAlignment="1" applyProtection="1">
      <alignment horizontal="center" vertical="center"/>
      <protection locked="0"/>
    </xf>
    <xf numFmtId="190" fontId="35" fillId="4" borderId="20" xfId="44" applyNumberFormat="1" applyFont="1" applyFill="1" applyBorder="1" applyAlignment="1" applyProtection="1">
      <alignment horizontal="center" vertical="center"/>
      <protection locked="0"/>
    </xf>
    <xf numFmtId="190" fontId="5" fillId="24" borderId="20" xfId="44" applyNumberFormat="1" applyFont="1" applyFill="1" applyBorder="1" applyAlignment="1" applyProtection="1">
      <alignment horizontal="left" vertical="center"/>
      <protection locked="0"/>
    </xf>
    <xf numFmtId="190" fontId="35" fillId="24" borderId="20" xfId="44" applyNumberFormat="1" applyFont="1" applyFill="1" applyBorder="1" applyAlignment="1" applyProtection="1">
      <alignment horizontal="right" vertical="center"/>
      <protection locked="0"/>
    </xf>
    <xf numFmtId="190" fontId="35" fillId="24" borderId="30" xfId="44" applyNumberFormat="1" applyFont="1" applyFill="1" applyBorder="1" applyAlignment="1" applyProtection="1">
      <alignment horizontal="right" vertical="center"/>
      <protection locked="0"/>
    </xf>
    <xf numFmtId="190" fontId="75" fillId="0" borderId="0" xfId="0" applyNumberFormat="1" applyFont="1">
      <alignment vertical="center"/>
    </xf>
    <xf numFmtId="190" fontId="57" fillId="0" borderId="31" xfId="44" applyNumberFormat="1" applyFont="1" applyFill="1" applyBorder="1" applyAlignment="1" applyProtection="1">
      <alignment horizontal="left" vertical="center"/>
      <protection locked="0"/>
    </xf>
    <xf numFmtId="190" fontId="57" fillId="0" borderId="20" xfId="44" applyNumberFormat="1" applyFont="1" applyFill="1" applyBorder="1" applyAlignment="1" applyProtection="1">
      <alignment horizontal="left" vertical="center"/>
      <protection locked="0"/>
    </xf>
    <xf numFmtId="190" fontId="57" fillId="0" borderId="31" xfId="44" applyNumberFormat="1" applyFont="1" applyFill="1" applyBorder="1" applyAlignment="1" applyProtection="1">
      <alignment horizontal="center" vertical="center"/>
      <protection locked="0"/>
    </xf>
    <xf numFmtId="190" fontId="57" fillId="0" borderId="20" xfId="44" applyNumberFormat="1" applyFont="1" applyFill="1" applyBorder="1" applyAlignment="1" applyProtection="1">
      <alignment horizontal="center" vertical="center"/>
      <protection locked="0"/>
    </xf>
    <xf numFmtId="190" fontId="60" fillId="0" borderId="20" xfId="44" applyNumberFormat="1" applyFont="1" applyFill="1" applyBorder="1" applyAlignment="1" applyProtection="1">
      <alignment horizontal="right" vertical="center"/>
      <protection locked="0"/>
    </xf>
    <xf numFmtId="190" fontId="57" fillId="0" borderId="30" xfId="44" applyNumberFormat="1" applyFont="1" applyFill="1" applyBorder="1" applyAlignment="1" applyProtection="1">
      <alignment horizontal="center" vertical="center"/>
      <protection locked="0"/>
    </xf>
    <xf numFmtId="190" fontId="35" fillId="0" borderId="0" xfId="1" applyNumberFormat="1" applyFont="1" applyAlignment="1" applyProtection="1">
      <alignment horizontal="center" vertical="center"/>
      <protection locked="0"/>
    </xf>
    <xf numFmtId="190" fontId="41" fillId="4" borderId="0" xfId="44" applyNumberFormat="1" applyFont="1" applyFill="1" applyAlignment="1">
      <alignment horizontal="center" vertical="center"/>
    </xf>
    <xf numFmtId="190" fontId="5" fillId="24" borderId="11" xfId="44" applyNumberFormat="1" applyFont="1" applyFill="1" applyBorder="1" applyAlignment="1" applyProtection="1">
      <alignment horizontal="center" vertical="center"/>
      <protection locked="0"/>
    </xf>
    <xf numFmtId="190" fontId="41" fillId="5" borderId="0" xfId="44" applyNumberFormat="1" applyFont="1" applyFill="1" applyAlignment="1" applyProtection="1">
      <alignment horizontal="center" vertical="center"/>
      <protection locked="0"/>
    </xf>
    <xf numFmtId="190" fontId="34" fillId="0" borderId="0" xfId="44" applyNumberFormat="1" applyFont="1" applyFill="1" applyAlignment="1" applyProtection="1">
      <alignment horizontal="right" vertical="center"/>
      <protection locked="0"/>
    </xf>
    <xf numFmtId="190" fontId="0" fillId="5" borderId="0" xfId="0" applyNumberFormat="1" applyFill="1">
      <alignment vertical="center"/>
    </xf>
    <xf numFmtId="190" fontId="34" fillId="5" borderId="0" xfId="44" applyNumberFormat="1" applyFont="1" applyFill="1" applyAlignment="1" applyProtection="1">
      <alignment horizontal="left" vertical="center"/>
      <protection locked="0"/>
    </xf>
    <xf numFmtId="190" fontId="34" fillId="5" borderId="0" xfId="0" applyNumberFormat="1" applyFont="1" applyFill="1" applyAlignment="1">
      <alignment horizontal="center" vertical="center"/>
    </xf>
    <xf numFmtId="190" fontId="45" fillId="0" borderId="0" xfId="44" applyNumberFormat="1" applyFont="1" applyFill="1" applyAlignment="1" applyProtection="1">
      <alignment horizontal="center" vertical="top"/>
      <protection locked="0"/>
    </xf>
    <xf numFmtId="190" fontId="41" fillId="0" borderId="0" xfId="44" applyNumberFormat="1" applyFont="1" applyFill="1" applyAlignment="1" applyProtection="1">
      <alignment horizontal="center" vertical="top"/>
      <protection locked="0"/>
    </xf>
    <xf numFmtId="190" fontId="0" fillId="24" borderId="0" xfId="44" applyNumberFormat="1" applyFont="1" applyFill="1" applyAlignment="1" applyProtection="1">
      <alignment horizontal="center" vertical="top"/>
      <protection locked="0"/>
    </xf>
    <xf numFmtId="190" fontId="46" fillId="0" borderId="12" xfId="44" applyNumberFormat="1" applyFont="1" applyFill="1" applyBorder="1" applyAlignment="1" applyProtection="1">
      <alignment horizontal="center" vertical="center"/>
      <protection locked="0"/>
    </xf>
    <xf numFmtId="190" fontId="45" fillId="0" borderId="0" xfId="44" applyNumberFormat="1" applyFont="1" applyFill="1" applyAlignment="1" applyProtection="1">
      <alignment horizontal="center" vertical="center"/>
      <protection locked="0"/>
    </xf>
    <xf numFmtId="190" fontId="41" fillId="5" borderId="0" xfId="44" applyNumberFormat="1" applyFont="1" applyFill="1" applyAlignment="1" applyProtection="1">
      <alignment horizontal="right" vertical="center"/>
      <protection locked="0"/>
    </xf>
    <xf numFmtId="190" fontId="5" fillId="0" borderId="11" xfId="44" applyNumberFormat="1" applyFont="1" applyFill="1" applyBorder="1" applyAlignment="1" applyProtection="1">
      <alignment horizontal="center" vertical="center"/>
      <protection locked="0"/>
    </xf>
    <xf numFmtId="190" fontId="0" fillId="0" borderId="0" xfId="0" applyNumberFormat="1" applyFill="1">
      <alignment vertical="center"/>
    </xf>
    <xf numFmtId="190" fontId="41" fillId="4" borderId="12" xfId="44" applyNumberFormat="1" applyFont="1" applyFill="1" applyBorder="1" applyAlignment="1">
      <alignment horizontal="center" vertical="center"/>
    </xf>
    <xf numFmtId="190" fontId="5" fillId="0" borderId="11" xfId="44" applyNumberFormat="1" applyFont="1" applyFill="1" applyBorder="1" applyAlignment="1" applyProtection="1">
      <alignment horizontal="center" vertical="center" wrapText="1"/>
      <protection locked="0"/>
    </xf>
    <xf numFmtId="190" fontId="46" fillId="0" borderId="0" xfId="44" applyNumberFormat="1" applyFont="1" applyFill="1" applyAlignment="1" applyProtection="1">
      <alignment horizontal="right" vertical="center"/>
      <protection locked="0"/>
    </xf>
    <xf numFmtId="190" fontId="62" fillId="0" borderId="11" xfId="44" applyNumberFormat="1" applyFont="1" applyFill="1" applyBorder="1" applyAlignment="1" applyProtection="1">
      <alignment horizontal="center" vertical="center" wrapText="1"/>
      <protection locked="0"/>
    </xf>
    <xf numFmtId="190" fontId="18" fillId="0" borderId="0" xfId="44" applyNumberFormat="1" applyFont="1" applyFill="1" applyAlignment="1" applyProtection="1">
      <alignment vertical="center"/>
      <protection locked="0"/>
    </xf>
    <xf numFmtId="190" fontId="41" fillId="24" borderId="0" xfId="44" applyNumberFormat="1" applyFont="1" applyFill="1" applyAlignment="1" applyProtection="1">
      <alignment horizontal="center" vertical="center"/>
      <protection locked="0"/>
    </xf>
    <xf numFmtId="190" fontId="0" fillId="24" borderId="0" xfId="0" applyNumberFormat="1" applyFill="1">
      <alignment vertical="center"/>
    </xf>
    <xf numFmtId="190" fontId="41" fillId="0" borderId="11" xfId="44" applyNumberFormat="1" applyFont="1" applyFill="1" applyBorder="1" applyAlignment="1" applyProtection="1">
      <alignment horizontal="center" vertical="center" wrapText="1"/>
      <protection locked="0"/>
    </xf>
    <xf numFmtId="190" fontId="41" fillId="5" borderId="16" xfId="44" applyNumberFormat="1" applyFont="1" applyFill="1" applyBorder="1" applyAlignment="1">
      <alignment horizontal="center" vertical="center"/>
    </xf>
    <xf numFmtId="190" fontId="46" fillId="0" borderId="0" xfId="44" applyNumberFormat="1" applyFont="1" applyFill="1" applyAlignment="1" applyProtection="1">
      <alignment horizontal="center" vertical="center"/>
      <protection locked="0"/>
    </xf>
    <xf numFmtId="190" fontId="68" fillId="24" borderId="0" xfId="44" applyNumberFormat="1" applyFont="1" applyFill="1" applyAlignment="1" applyProtection="1">
      <alignment horizontal="left" vertical="center"/>
      <protection locked="0"/>
    </xf>
    <xf numFmtId="190" fontId="69" fillId="0" borderId="0" xfId="44" applyNumberFormat="1" applyFont="1" applyFill="1" applyAlignment="1" applyProtection="1">
      <alignment horizontal="center" vertical="center"/>
      <protection locked="0"/>
    </xf>
    <xf numFmtId="190" fontId="41" fillId="0" borderId="0" xfId="44" applyNumberFormat="1" applyFont="1" applyFill="1" applyAlignment="1" applyProtection="1">
      <alignment horizontal="center" vertical="center"/>
      <protection locked="0"/>
    </xf>
    <xf numFmtId="190" fontId="49" fillId="0" borderId="0" xfId="44" applyNumberFormat="1" applyFont="1" applyFill="1" applyAlignment="1" applyProtection="1">
      <alignment horizontal="left" vertical="center" wrapText="1"/>
      <protection locked="0"/>
    </xf>
    <xf numFmtId="190" fontId="0" fillId="24" borderId="13" xfId="44" applyNumberFormat="1" applyFont="1" applyFill="1" applyBorder="1" applyAlignment="1" applyProtection="1">
      <alignment horizontal="center" vertical="center"/>
      <protection locked="0"/>
    </xf>
    <xf numFmtId="190" fontId="35" fillId="24" borderId="14" xfId="44" applyNumberFormat="1" applyFont="1" applyFill="1" applyBorder="1" applyAlignment="1" applyProtection="1">
      <alignment horizontal="center"/>
      <protection locked="0"/>
    </xf>
    <xf numFmtId="190" fontId="35" fillId="24" borderId="14" xfId="44" applyNumberFormat="1" applyFont="1" applyFill="1" applyBorder="1" applyAlignment="1" applyProtection="1">
      <alignment horizontal="center" vertical="center"/>
      <protection locked="0"/>
    </xf>
    <xf numFmtId="185" fontId="41" fillId="25" borderId="14" xfId="44" applyNumberFormat="1" applyFont="1" applyFill="1" applyBorder="1" applyAlignment="1">
      <alignment horizontal="center" vertical="center"/>
    </xf>
    <xf numFmtId="190" fontId="41" fillId="0" borderId="14" xfId="44" applyNumberFormat="1" applyFont="1" applyFill="1" applyBorder="1" applyAlignment="1" applyProtection="1">
      <alignment horizontal="center" vertical="center"/>
      <protection locked="0"/>
    </xf>
    <xf numFmtId="190" fontId="35" fillId="24" borderId="24" xfId="44" applyNumberFormat="1" applyFont="1" applyFill="1" applyBorder="1" applyAlignment="1" applyProtection="1">
      <alignment horizontal="center" vertical="top"/>
      <protection locked="0"/>
    </xf>
    <xf numFmtId="190" fontId="41" fillId="5" borderId="0" xfId="44" applyNumberFormat="1" applyFont="1" applyFill="1" applyAlignment="1">
      <alignment horizontal="center" vertical="center"/>
    </xf>
    <xf numFmtId="190" fontId="41" fillId="4" borderId="16" xfId="44" applyNumberFormat="1" applyFont="1" applyFill="1" applyBorder="1" applyAlignment="1">
      <alignment horizontal="center" vertical="center"/>
    </xf>
    <xf numFmtId="190" fontId="0" fillId="0" borderId="32" xfId="0" applyNumberFormat="1" applyFill="1" applyBorder="1">
      <alignment vertical="center"/>
    </xf>
    <xf numFmtId="190" fontId="0" fillId="24" borderId="28" xfId="44" applyNumberFormat="1" applyFont="1" applyFill="1" applyBorder="1" applyAlignment="1" applyProtection="1">
      <alignment horizontal="center" vertical="center"/>
      <protection locked="0"/>
    </xf>
    <xf numFmtId="190" fontId="35" fillId="24" borderId="24" xfId="44" applyNumberFormat="1" applyFont="1" applyFill="1" applyBorder="1" applyAlignment="1" applyProtection="1">
      <alignment horizontal="center" vertical="center"/>
      <protection locked="0"/>
    </xf>
    <xf numFmtId="190" fontId="35" fillId="24" borderId="29" xfId="44" applyNumberFormat="1" applyFont="1" applyFill="1" applyBorder="1" applyAlignment="1" applyProtection="1">
      <alignment horizontal="center" vertical="center"/>
      <protection locked="0"/>
    </xf>
    <xf numFmtId="185" fontId="41" fillId="25" borderId="29" xfId="44" applyNumberFormat="1" applyFont="1" applyFill="1" applyBorder="1" applyAlignment="1">
      <alignment horizontal="center" vertical="center"/>
    </xf>
    <xf numFmtId="190" fontId="41" fillId="0" borderId="29" xfId="44" applyNumberFormat="1" applyFont="1" applyFill="1" applyBorder="1" applyAlignment="1" applyProtection="1">
      <alignment horizontal="center" vertical="center"/>
      <protection locked="0"/>
    </xf>
    <xf numFmtId="190" fontId="0" fillId="24" borderId="26" xfId="44" applyNumberFormat="1" applyFont="1" applyFill="1" applyBorder="1" applyAlignment="1" applyProtection="1">
      <alignment horizontal="center" vertical="center"/>
      <protection locked="0"/>
    </xf>
    <xf numFmtId="190" fontId="63" fillId="24" borderId="24" xfId="44" applyNumberFormat="1" applyFont="1" applyFill="1" applyBorder="1" applyAlignment="1" applyProtection="1">
      <alignment horizontal="center"/>
      <protection locked="0"/>
    </xf>
    <xf numFmtId="185" fontId="41" fillId="25" borderId="24" xfId="44" applyNumberFormat="1" applyFont="1" applyFill="1" applyBorder="1" applyAlignment="1">
      <alignment horizontal="center" vertical="center"/>
    </xf>
    <xf numFmtId="190" fontId="41" fillId="0" borderId="24" xfId="44" applyNumberFormat="1" applyFont="1" applyFill="1" applyBorder="1" applyAlignment="1" applyProtection="1">
      <alignment horizontal="center" vertical="center"/>
      <protection locked="0"/>
    </xf>
    <xf numFmtId="190" fontId="35" fillId="24" borderId="24" xfId="44" applyNumberFormat="1" applyFont="1" applyFill="1" applyBorder="1" applyAlignment="1" applyProtection="1">
      <alignment horizontal="center" vertical="top" shrinkToFit="1"/>
      <protection locked="0"/>
    </xf>
    <xf numFmtId="183" fontId="49" fillId="0" borderId="11" xfId="44" applyNumberFormat="1" applyFont="1" applyFill="1" applyBorder="1" applyAlignment="1" applyProtection="1">
      <alignment horizontal="left" vertical="center" wrapText="1"/>
      <protection locked="0"/>
    </xf>
    <xf numFmtId="183" fontId="51" fillId="0" borderId="29" xfId="44" applyNumberFormat="1" applyFont="1" applyFill="1" applyBorder="1" applyAlignment="1" applyProtection="1">
      <alignment horizontal="center" vertical="center"/>
      <protection locked="0"/>
    </xf>
    <xf numFmtId="183" fontId="42" fillId="5" borderId="29" xfId="44" applyNumberFormat="1" applyFont="1" applyFill="1" applyBorder="1" applyAlignment="1" applyProtection="1">
      <alignment horizontal="center" vertical="center"/>
      <protection locked="0"/>
    </xf>
    <xf numFmtId="183" fontId="51" fillId="0" borderId="33" xfId="44" applyNumberFormat="1" applyFont="1" applyFill="1" applyBorder="1" applyAlignment="1" applyProtection="1">
      <alignment horizontal="center" vertical="center" shrinkToFit="1"/>
      <protection locked="0"/>
    </xf>
    <xf numFmtId="183" fontId="9" fillId="0" borderId="14" xfId="44" applyNumberFormat="1" applyFont="1" applyFill="1" applyBorder="1" applyAlignment="1" applyProtection="1">
      <alignment horizontal="center" vertical="center"/>
      <protection locked="0"/>
    </xf>
    <xf numFmtId="183" fontId="35" fillId="0" borderId="34" xfId="44" applyNumberFormat="1" applyFont="1" applyFill="1" applyBorder="1" applyAlignment="1" applyProtection="1">
      <alignment horizontal="center" vertical="center"/>
      <protection locked="0"/>
    </xf>
    <xf numFmtId="185" fontId="41" fillId="0" borderId="34" xfId="1" applyNumberFormat="1" applyFont="1" applyFill="1" applyBorder="1" applyAlignment="1" applyProtection="1">
      <alignment horizontal="center" vertical="center"/>
      <protection locked="0"/>
    </xf>
    <xf numFmtId="183" fontId="41" fillId="0" borderId="34" xfId="44" applyNumberFormat="1" applyFont="1" applyFill="1" applyBorder="1" applyAlignment="1" applyProtection="1">
      <alignment horizontal="center" vertical="center"/>
      <protection locked="0"/>
    </xf>
    <xf numFmtId="183" fontId="9" fillId="0" borderId="29" xfId="44" applyNumberFormat="1" applyFont="1" applyFill="1" applyBorder="1" applyAlignment="1" applyProtection="1">
      <alignment horizontal="center" vertical="center"/>
      <protection locked="0"/>
    </xf>
    <xf numFmtId="183" fontId="51" fillId="0" borderId="33" xfId="44" applyNumberFormat="1" applyFont="1" applyFill="1" applyBorder="1" applyAlignment="1" applyProtection="1">
      <alignment horizontal="center" vertical="center"/>
      <protection locked="0"/>
    </xf>
    <xf numFmtId="183" fontId="51" fillId="0" borderId="14" xfId="44" applyNumberFormat="1" applyFont="1" applyFill="1" applyBorder="1" applyAlignment="1" applyProtection="1">
      <alignment horizontal="center" vertical="center"/>
      <protection locked="0"/>
    </xf>
    <xf numFmtId="183" fontId="42" fillId="5" borderId="14" xfId="44" applyNumberFormat="1" applyFont="1" applyFill="1" applyBorder="1" applyAlignment="1" applyProtection="1">
      <alignment horizontal="center" vertical="center"/>
      <protection locked="0"/>
    </xf>
    <xf numFmtId="186" fontId="41" fillId="0" borderId="34" xfId="44" applyNumberFormat="1" applyFont="1" applyFill="1" applyBorder="1" applyAlignment="1" applyProtection="1">
      <alignment horizontal="center" vertical="center"/>
      <protection locked="0"/>
    </xf>
    <xf numFmtId="183" fontId="41" fillId="0" borderId="35" xfId="44" applyNumberFormat="1" applyFont="1" applyFill="1" applyBorder="1" applyAlignment="1" applyProtection="1">
      <alignment horizontal="center" vertical="center" wrapText="1"/>
      <protection locked="0"/>
    </xf>
    <xf numFmtId="183" fontId="35" fillId="0" borderId="11" xfId="44" applyNumberFormat="1" applyFont="1" applyFill="1" applyBorder="1" applyAlignment="1" applyProtection="1">
      <alignment horizontal="left" vertical="center" wrapText="1"/>
      <protection locked="0"/>
    </xf>
    <xf numFmtId="183" fontId="51" fillId="0" borderId="22" xfId="44" applyNumberFormat="1" applyFont="1" applyFill="1" applyBorder="1" applyAlignment="1" applyProtection="1">
      <alignment horizontal="center" vertical="center"/>
      <protection locked="0"/>
    </xf>
    <xf numFmtId="183" fontId="44" fillId="0" borderId="14" xfId="44" applyNumberFormat="1" applyFont="1" applyFill="1" applyBorder="1" applyAlignment="1" applyProtection="1">
      <alignment horizontal="center" vertical="center"/>
      <protection locked="0"/>
    </xf>
    <xf numFmtId="183" fontId="35" fillId="0" borderId="23" xfId="44" applyNumberFormat="1" applyFont="1" applyFill="1" applyBorder="1" applyAlignment="1" applyProtection="1">
      <alignment horizontal="center" vertical="center"/>
      <protection locked="0"/>
    </xf>
    <xf numFmtId="185" fontId="41" fillId="0" borderId="23" xfId="1" applyNumberFormat="1" applyFont="1" applyFill="1" applyBorder="1" applyAlignment="1" applyProtection="1">
      <alignment horizontal="center" vertical="center"/>
      <protection locked="0"/>
    </xf>
    <xf numFmtId="183" fontId="41" fillId="0" borderId="23" xfId="44" applyNumberFormat="1" applyFont="1" applyFill="1" applyBorder="1" applyAlignment="1" applyProtection="1">
      <alignment horizontal="center" vertical="center"/>
      <protection locked="0"/>
    </xf>
    <xf numFmtId="183" fontId="44" fillId="0" borderId="36" xfId="44" applyNumberFormat="1" applyFont="1" applyFill="1" applyBorder="1" applyAlignment="1" applyProtection="1">
      <alignment horizontal="center" vertical="center"/>
      <protection locked="0"/>
    </xf>
    <xf numFmtId="183" fontId="77" fillId="0" borderId="31" xfId="44" applyNumberFormat="1" applyFont="1" applyFill="1" applyBorder="1" applyAlignment="1" applyProtection="1">
      <alignment horizontal="center" vertical="center"/>
      <protection locked="0"/>
    </xf>
    <xf numFmtId="183" fontId="47" fillId="30" borderId="37" xfId="44" applyNumberFormat="1" applyFont="1" applyFill="1" applyBorder="1" applyAlignment="1" applyProtection="1">
      <alignment horizontal="center" vertical="center"/>
      <protection locked="0"/>
    </xf>
    <xf numFmtId="183" fontId="47" fillId="26" borderId="37" xfId="44" applyNumberFormat="1" applyFont="1" applyFill="1" applyBorder="1" applyAlignment="1" applyProtection="1">
      <alignment horizontal="center" vertical="center"/>
      <protection locked="0"/>
    </xf>
    <xf numFmtId="183" fontId="47" fillId="27" borderId="37" xfId="44" applyNumberFormat="1" applyFont="1" applyFill="1" applyBorder="1" applyAlignment="1" applyProtection="1">
      <alignment horizontal="center" vertical="center"/>
      <protection locked="0"/>
    </xf>
    <xf numFmtId="183" fontId="47" fillId="28" borderId="37" xfId="44" applyNumberFormat="1" applyFont="1" applyFill="1" applyBorder="1" applyAlignment="1" applyProtection="1">
      <alignment horizontal="center" vertical="center"/>
      <protection locked="0"/>
    </xf>
    <xf numFmtId="183" fontId="47" fillId="29" borderId="37" xfId="44" applyNumberFormat="1" applyFont="1" applyFill="1" applyBorder="1" applyAlignment="1" applyProtection="1">
      <alignment horizontal="center" vertical="center"/>
      <protection locked="0"/>
    </xf>
    <xf numFmtId="183" fontId="80" fillId="29" borderId="23" xfId="44" applyNumberFormat="1" applyFont="1" applyFill="1" applyBorder="1" applyAlignment="1" applyProtection="1">
      <alignment horizontal="left" vertical="center" wrapText="1"/>
      <protection locked="0"/>
    </xf>
    <xf numFmtId="183" fontId="47" fillId="31" borderId="37" xfId="44" applyNumberFormat="1" applyFont="1" applyFill="1" applyBorder="1" applyAlignment="1" applyProtection="1">
      <alignment horizontal="center" vertical="center"/>
      <protection locked="0"/>
    </xf>
    <xf numFmtId="183" fontId="80" fillId="31" borderId="43" xfId="44" applyNumberFormat="1" applyFont="1" applyFill="1" applyBorder="1" applyAlignment="1" applyProtection="1">
      <alignment horizontal="center" vertical="center"/>
      <protection locked="0"/>
    </xf>
    <xf numFmtId="183" fontId="80" fillId="31" borderId="43" xfId="44" applyNumberFormat="1" applyFont="1" applyFill="1" applyBorder="1" applyAlignment="1" applyProtection="1">
      <alignment horizontal="center" vertical="center" wrapText="1"/>
      <protection locked="0"/>
    </xf>
    <xf numFmtId="183" fontId="80" fillId="31" borderId="42" xfId="44" applyNumberFormat="1" applyFont="1" applyFill="1" applyBorder="1" applyAlignment="1" applyProtection="1">
      <alignment horizontal="center" vertical="center"/>
      <protection locked="0"/>
    </xf>
    <xf numFmtId="0" fontId="80" fillId="32" borderId="23" xfId="0" applyFont="1" applyFill="1" applyBorder="1" applyAlignment="1">
      <alignment horizontal="left" vertical="center"/>
    </xf>
    <xf numFmtId="190" fontId="42" fillId="5" borderId="0" xfId="44" applyNumberFormat="1" applyFont="1" applyFill="1" applyAlignment="1" applyProtection="1">
      <alignment horizontal="center" vertical="center"/>
      <protection locked="0"/>
    </xf>
  </cellXfs>
  <cellStyles count="105">
    <cellStyle name="???????" xfId="92" xr:uid="{00000000-0005-0000-0000-000000000000}"/>
    <cellStyle name="?籉??????????" xfId="91" xr:uid="{00000000-0005-0000-0000-000001000000}"/>
    <cellStyle name="?癵_UPW_BidForms_011601(WATER)" xfId="90" xr:uid="{00000000-0005-0000-0000-000002000000}"/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custom" xfId="94" xr:uid="{00000000-0005-0000-0000-000015000000}"/>
    <cellStyle name="Euro" xfId="95" xr:uid="{00000000-0005-0000-0000-000016000000}"/>
    <cellStyle name="fu" xfId="96" xr:uid="{00000000-0005-0000-0000-000017000000}"/>
    <cellStyle name="Grey" xfId="97" xr:uid="{00000000-0005-0000-0000-000018000000}"/>
    <cellStyle name="Input [yellow]" xfId="98" xr:uid="{00000000-0005-0000-0000-000019000000}"/>
    <cellStyle name="MAIN" xfId="99" xr:uid="{00000000-0005-0000-0000-00001A000000}"/>
    <cellStyle name="no dec" xfId="100" xr:uid="{00000000-0005-0000-0000-00001B000000}"/>
    <cellStyle name="Normal - Style1" xfId="102" xr:uid="{00000000-0005-0000-0000-00001C000000}"/>
    <cellStyle name="Normal_0.18um SDRAM" xfId="101" xr:uid="{00000000-0005-0000-0000-00001D000000}"/>
    <cellStyle name="Percent [2]" xfId="103" xr:uid="{00000000-0005-0000-0000-00001E000000}"/>
    <cellStyle name="Percent_laroux" xfId="104" xr:uid="{00000000-0005-0000-0000-00001F000000}"/>
    <cellStyle name="ハイパーリンク" xfId="43" xr:uid="{00000000-0005-0000-0000-000020000000}"/>
    <cellStyle name=" [0.00]_Sheet1M2" xfId="84" xr:uid="{00000000-0005-0000-0000-000021000000}"/>
    <cellStyle name="_Sheet1_S" xfId="85" xr:uid="{00000000-0005-0000-0000-000022000000}"/>
    <cellStyle name="?_Sheet1_S" xfId="86" xr:uid="{00000000-0005-0000-0000-000023000000}"/>
    <cellStyle name="??" xfId="87" xr:uid="{00000000-0005-0000-0000-000024000000}"/>
    <cellStyle name="??" xfId="88" xr:uid="{00000000-0005-0000-0000-000025000000}"/>
    <cellStyle name="_(5)UPW_Bid_Form6_012101(??)" xfId="89" xr:uid="{00000000-0005-0000-0000-000026000000}"/>
    <cellStyle name="遽_laroux" xfId="93" xr:uid="{00000000-0005-0000-0000-000027000000}"/>
    <cellStyle name="一般" xfId="0" builtinId="0" customBuiltin="1"/>
    <cellStyle name="一般 10" xfId="46" xr:uid="{00000000-0005-0000-0000-000029000000}"/>
    <cellStyle name="一般 11" xfId="47" xr:uid="{00000000-0005-0000-0000-00002A000000}"/>
    <cellStyle name="一般 12" xfId="48" xr:uid="{00000000-0005-0000-0000-00002B000000}"/>
    <cellStyle name="一般 13" xfId="49" xr:uid="{00000000-0005-0000-0000-00002C000000}"/>
    <cellStyle name="一般 14" xfId="50" xr:uid="{00000000-0005-0000-0000-00002D000000}"/>
    <cellStyle name="一般 15" xfId="51" xr:uid="{00000000-0005-0000-0000-00002E000000}"/>
    <cellStyle name="一般 16" xfId="52" xr:uid="{00000000-0005-0000-0000-00002F000000}"/>
    <cellStyle name="一般 17" xfId="53" xr:uid="{00000000-0005-0000-0000-000030000000}"/>
    <cellStyle name="一般 18" xfId="54" xr:uid="{00000000-0005-0000-0000-000031000000}"/>
    <cellStyle name="一般 19" xfId="55" xr:uid="{00000000-0005-0000-0000-000032000000}"/>
    <cellStyle name="一般 20" xfId="56" xr:uid="{00000000-0005-0000-0000-000033000000}"/>
    <cellStyle name="一般 21" xfId="57" xr:uid="{00000000-0005-0000-0000-000034000000}"/>
    <cellStyle name="一般 22" xfId="58" xr:uid="{00000000-0005-0000-0000-000035000000}"/>
    <cellStyle name="一般 23" xfId="59" xr:uid="{00000000-0005-0000-0000-000036000000}"/>
    <cellStyle name="一般 24" xfId="60" xr:uid="{00000000-0005-0000-0000-000037000000}"/>
    <cellStyle name="一般 25" xfId="61" xr:uid="{00000000-0005-0000-0000-000038000000}"/>
    <cellStyle name="一般 26" xfId="62" xr:uid="{00000000-0005-0000-0000-000039000000}"/>
    <cellStyle name="一般 27" xfId="63" xr:uid="{00000000-0005-0000-0000-00003A000000}"/>
    <cellStyle name="一般 29" xfId="64" xr:uid="{00000000-0005-0000-0000-00003B000000}"/>
    <cellStyle name="一般 30" xfId="65" xr:uid="{00000000-0005-0000-0000-00003C000000}"/>
    <cellStyle name="一般 31" xfId="66" xr:uid="{00000000-0005-0000-0000-00003D000000}"/>
    <cellStyle name="一般 32" xfId="67" xr:uid="{00000000-0005-0000-0000-00003E000000}"/>
    <cellStyle name="一般 33" xfId="68" xr:uid="{00000000-0005-0000-0000-00003F000000}"/>
    <cellStyle name="一般 34" xfId="69" xr:uid="{00000000-0005-0000-0000-000040000000}"/>
    <cellStyle name="一般 35" xfId="70" xr:uid="{00000000-0005-0000-0000-000041000000}"/>
    <cellStyle name="一般 36" xfId="71" xr:uid="{00000000-0005-0000-0000-000042000000}"/>
    <cellStyle name="一般 8" xfId="72" xr:uid="{00000000-0005-0000-0000-000043000000}"/>
    <cellStyle name="一般 9" xfId="73" xr:uid="{00000000-0005-0000-0000-000044000000}"/>
    <cellStyle name="一般_2009-08 用水申報表(實際)_090903" xfId="45" xr:uid="{00000000-0005-0000-0000-000045000000}"/>
    <cellStyle name="一般_8AB_用水計劃-2" xfId="74" xr:uid="{00000000-0005-0000-0000-000046000000}"/>
    <cellStyle name="一般_用水平衡圖(R8)版" xfId="44" xr:uid="{00000000-0005-0000-0000-000047000000}"/>
    <cellStyle name="中等" xfId="9" builtinId="28" customBuiltin="1"/>
    <cellStyle name="未定義" xfId="78" xr:uid="{00000000-0005-0000-0000-000049000000}"/>
    <cellStyle name="合計" xfId="18" builtinId="25" customBuiltin="1"/>
    <cellStyle name="好" xfId="7" builtinId="26" customBuiltin="1"/>
    <cellStyle name="好_高雄園區所有產業(R7)版1110-" xfId="75" xr:uid="{00000000-0005-0000-0000-00004C000000}"/>
    <cellStyle name="百分比" xfId="1" builtinId="5" customBuiltin="1"/>
    <cellStyle name="表示済みのハイパーリンク" xfId="80" xr:uid="{00000000-0005-0000-0000-00004E000000}"/>
    <cellStyle name="計算方式" xfId="12" builtinId="22" customBuiltin="1"/>
    <cellStyle name="貨幣[0]_laroux" xfId="81" xr:uid="{00000000-0005-0000-0000-000050000000}"/>
    <cellStyle name="連結的儲存格" xfId="13" builtinId="24" customBuiltin="1"/>
    <cellStyle name="備註" xfId="16" builtinId="10" customBuiltin="1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準_300mm Evaluation Plan  (ETCH)" xfId="79" xr:uid="{00000000-0005-0000-0000-00005A000000}"/>
    <cellStyle name="標題" xfId="2" builtinId="15" customBuiltin="1"/>
    <cellStyle name="標題 1" xfId="3" builtinId="16" customBuiltin="1"/>
    <cellStyle name="標題 2" xfId="4" builtinId="17" customBuiltin="1"/>
    <cellStyle name="標題 3" xfId="5" builtinId="18" customBuiltin="1"/>
    <cellStyle name="標題 4" xfId="6" builtinId="19" customBuiltin="1"/>
    <cellStyle name="輸入" xfId="10" builtinId="20" customBuiltin="1"/>
    <cellStyle name="輸出" xfId="11" builtinId="21" customBuiltin="1"/>
    <cellStyle name="檢查儲存格" xfId="14" builtinId="23" customBuiltin="1"/>
    <cellStyle name="壞" xfId="8" builtinId="27" customBuiltin="1"/>
    <cellStyle name="警告文字" xfId="15" builtinId="11" customBuiltin="1"/>
    <cellStyle name="巍葆 [0]_laroux" xfId="76" xr:uid="{00000000-0005-0000-0000-000065000000}"/>
    <cellStyle name="巍葆_laroux" xfId="77" xr:uid="{00000000-0005-0000-0000-000066000000}"/>
    <cellStyle name="鱔 [0]_laroux" xfId="82" xr:uid="{00000000-0005-0000-0000-000067000000}"/>
    <cellStyle name="鱔_laroux" xfId="83" xr:uid="{00000000-0005-0000-0000-00006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44823</xdr:colOff>
      <xdr:row>11</xdr:row>
      <xdr:rowOff>0</xdr:rowOff>
    </xdr:from>
    <xdr:ext cx="5543998" cy="0"/>
    <xdr:sp macro="" textlink="">
      <xdr:nvSpPr>
        <xdr:cNvPr id="25" name="Line 1">
          <a:extLst>
            <a:ext uri="{FF2B5EF4-FFF2-40B4-BE49-F238E27FC236}">
              <a16:creationId xmlns:a16="http://schemas.microsoft.com/office/drawing/2014/main" id="{B2B9A472-BFDD-4D34-9FDD-D72CDF35C900}"/>
            </a:ext>
          </a:extLst>
        </xdr:cNvPr>
        <xdr:cNvSpPr/>
      </xdr:nvSpPr>
      <xdr:spPr>
        <a:xfrm>
          <a:off x="235323" y="2686050"/>
          <a:ext cx="5543998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19</xdr:col>
      <xdr:colOff>0</xdr:colOff>
      <xdr:row>12</xdr:row>
      <xdr:rowOff>7616</xdr:rowOff>
    </xdr:from>
    <xdr:ext cx="0" cy="482236"/>
    <xdr:sp macro="" textlink="">
      <xdr:nvSpPr>
        <xdr:cNvPr id="38" name="Line 3">
          <a:extLst>
            <a:ext uri="{FF2B5EF4-FFF2-40B4-BE49-F238E27FC236}">
              <a16:creationId xmlns:a16="http://schemas.microsoft.com/office/drawing/2014/main" id="{F82817F8-D08F-4BAC-9403-F5773397C0CD}"/>
            </a:ext>
          </a:extLst>
        </xdr:cNvPr>
        <xdr:cNvSpPr/>
      </xdr:nvSpPr>
      <xdr:spPr>
        <a:xfrm>
          <a:off x="6657975" y="2988941"/>
          <a:ext cx="0" cy="48223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19</xdr:col>
      <xdr:colOff>0</xdr:colOff>
      <xdr:row>14</xdr:row>
      <xdr:rowOff>0</xdr:rowOff>
    </xdr:from>
    <xdr:ext cx="3406140" cy="0"/>
    <xdr:sp macro="" textlink="">
      <xdr:nvSpPr>
        <xdr:cNvPr id="45" name="Line 4">
          <a:extLst>
            <a:ext uri="{FF2B5EF4-FFF2-40B4-BE49-F238E27FC236}">
              <a16:creationId xmlns:a16="http://schemas.microsoft.com/office/drawing/2014/main" id="{911E2120-060C-4DBF-81C7-FCB0A5E7AC45}"/>
            </a:ext>
          </a:extLst>
        </xdr:cNvPr>
        <xdr:cNvSpPr/>
      </xdr:nvSpPr>
      <xdr:spPr>
        <a:xfrm>
          <a:off x="6657975" y="3467100"/>
          <a:ext cx="340614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11</xdr:col>
      <xdr:colOff>129543</xdr:colOff>
      <xdr:row>15</xdr:row>
      <xdr:rowOff>0</xdr:rowOff>
    </xdr:from>
    <xdr:ext cx="2510247" cy="0"/>
    <xdr:sp macro="" textlink="">
      <xdr:nvSpPr>
        <xdr:cNvPr id="48" name="Line 5">
          <a:extLst>
            <a:ext uri="{FF2B5EF4-FFF2-40B4-BE49-F238E27FC236}">
              <a16:creationId xmlns:a16="http://schemas.microsoft.com/office/drawing/2014/main" id="{B795E1FB-B449-4BB4-9CF9-3CD54D295D71}"/>
            </a:ext>
          </a:extLst>
        </xdr:cNvPr>
        <xdr:cNvSpPr/>
      </xdr:nvSpPr>
      <xdr:spPr>
        <a:xfrm flipH="1" flipV="1">
          <a:off x="3625218" y="3695700"/>
          <a:ext cx="2510247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11</xdr:col>
      <xdr:colOff>121916</xdr:colOff>
      <xdr:row>11</xdr:row>
      <xdr:rowOff>0</xdr:rowOff>
    </xdr:from>
    <xdr:ext cx="0" cy="1023259"/>
    <xdr:sp macro="" textlink="">
      <xdr:nvSpPr>
        <xdr:cNvPr id="27" name="Line 6">
          <a:extLst>
            <a:ext uri="{FF2B5EF4-FFF2-40B4-BE49-F238E27FC236}">
              <a16:creationId xmlns:a16="http://schemas.microsoft.com/office/drawing/2014/main" id="{00F904AA-816E-4FBB-A71C-AFBCCC62A326}"/>
            </a:ext>
          </a:extLst>
        </xdr:cNvPr>
        <xdr:cNvSpPr/>
      </xdr:nvSpPr>
      <xdr:spPr>
        <a:xfrm flipV="1">
          <a:off x="3617591" y="2686050"/>
          <a:ext cx="0" cy="1023259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11</xdr:row>
      <xdr:rowOff>0</xdr:rowOff>
    </xdr:from>
    <xdr:ext cx="2177140" cy="0"/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25754BA-92EF-4B13-89AD-A97DBFF504AE}"/>
            </a:ext>
          </a:extLst>
        </xdr:cNvPr>
        <xdr:cNvSpPr/>
      </xdr:nvSpPr>
      <xdr:spPr>
        <a:xfrm>
          <a:off x="7381875" y="2686050"/>
          <a:ext cx="217714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28</xdr:col>
      <xdr:colOff>0</xdr:colOff>
      <xdr:row>11</xdr:row>
      <xdr:rowOff>0</xdr:rowOff>
    </xdr:from>
    <xdr:ext cx="3240002" cy="0"/>
    <xdr:sp macro="" textlink="">
      <xdr:nvSpPr>
        <xdr:cNvPr id="33" name="Line 8">
          <a:extLst>
            <a:ext uri="{FF2B5EF4-FFF2-40B4-BE49-F238E27FC236}">
              <a16:creationId xmlns:a16="http://schemas.microsoft.com/office/drawing/2014/main" id="{5433D776-91C6-490A-8B9F-482983134A44}"/>
            </a:ext>
          </a:extLst>
        </xdr:cNvPr>
        <xdr:cNvSpPr/>
      </xdr:nvSpPr>
      <xdr:spPr>
        <a:xfrm>
          <a:off x="11001375" y="2686050"/>
          <a:ext cx="3240002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10</xdr:col>
      <xdr:colOff>160020</xdr:colOff>
      <xdr:row>20</xdr:row>
      <xdr:rowOff>22860</xdr:rowOff>
    </xdr:from>
    <xdr:ext cx="6401558" cy="0"/>
    <xdr:sp macro="" textlink="">
      <xdr:nvSpPr>
        <xdr:cNvPr id="50" name="Line 9">
          <a:extLst>
            <a:ext uri="{FF2B5EF4-FFF2-40B4-BE49-F238E27FC236}">
              <a16:creationId xmlns:a16="http://schemas.microsoft.com/office/drawing/2014/main" id="{0851DBFA-BB67-4BA8-BEA1-965BF4835E0E}"/>
            </a:ext>
          </a:extLst>
        </xdr:cNvPr>
        <xdr:cNvSpPr/>
      </xdr:nvSpPr>
      <xdr:spPr>
        <a:xfrm flipH="1">
          <a:off x="3198495" y="4861560"/>
          <a:ext cx="6401558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10</xdr:col>
      <xdr:colOff>160020</xdr:colOff>
      <xdr:row>10</xdr:row>
      <xdr:rowOff>201707</xdr:rowOff>
    </xdr:from>
    <xdr:ext cx="0" cy="2200000"/>
    <xdr:sp macro="" textlink="">
      <xdr:nvSpPr>
        <xdr:cNvPr id="23" name="Line 10">
          <a:extLst>
            <a:ext uri="{FF2B5EF4-FFF2-40B4-BE49-F238E27FC236}">
              <a16:creationId xmlns:a16="http://schemas.microsoft.com/office/drawing/2014/main" id="{EE468B51-768A-4CFB-8174-81A13B42072D}"/>
            </a:ext>
          </a:extLst>
        </xdr:cNvPr>
        <xdr:cNvSpPr/>
      </xdr:nvSpPr>
      <xdr:spPr>
        <a:xfrm flipH="1" flipV="1">
          <a:off x="3198495" y="2659157"/>
          <a:ext cx="0" cy="220000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39</xdr:col>
      <xdr:colOff>0</xdr:colOff>
      <xdr:row>11</xdr:row>
      <xdr:rowOff>0</xdr:rowOff>
    </xdr:from>
    <xdr:ext cx="2156456" cy="0"/>
    <xdr:sp macro="" textlink="">
      <xdr:nvSpPr>
        <xdr:cNvPr id="36" name="Line 11">
          <a:extLst>
            <a:ext uri="{FF2B5EF4-FFF2-40B4-BE49-F238E27FC236}">
              <a16:creationId xmlns:a16="http://schemas.microsoft.com/office/drawing/2014/main" id="{D957FEE2-617C-46A8-9AF6-3AEDE18EC47A}"/>
            </a:ext>
          </a:extLst>
        </xdr:cNvPr>
        <xdr:cNvSpPr/>
      </xdr:nvSpPr>
      <xdr:spPr>
        <a:xfrm>
          <a:off x="15106650" y="2686050"/>
          <a:ext cx="215645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22</xdr:col>
      <xdr:colOff>0</xdr:colOff>
      <xdr:row>26</xdr:row>
      <xdr:rowOff>220983</xdr:rowOff>
    </xdr:from>
    <xdr:ext cx="0" cy="325480"/>
    <xdr:sp macro="" textlink="">
      <xdr:nvSpPr>
        <xdr:cNvPr id="69" name="Line 12">
          <a:extLst>
            <a:ext uri="{FF2B5EF4-FFF2-40B4-BE49-F238E27FC236}">
              <a16:creationId xmlns:a16="http://schemas.microsoft.com/office/drawing/2014/main" id="{535F9831-62FD-4FBA-B00F-AD67C55D5727}"/>
            </a:ext>
          </a:extLst>
        </xdr:cNvPr>
        <xdr:cNvSpPr/>
      </xdr:nvSpPr>
      <xdr:spPr>
        <a:xfrm flipV="1">
          <a:off x="8553450" y="6431283"/>
          <a:ext cx="0" cy="32548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22</xdr:col>
      <xdr:colOff>7616</xdr:colOff>
      <xdr:row>27</xdr:row>
      <xdr:rowOff>0</xdr:rowOff>
    </xdr:from>
    <xdr:ext cx="1006379" cy="0"/>
    <xdr:sp macro="" textlink="">
      <xdr:nvSpPr>
        <xdr:cNvPr id="70" name="Line 13">
          <a:extLst>
            <a:ext uri="{FF2B5EF4-FFF2-40B4-BE49-F238E27FC236}">
              <a16:creationId xmlns:a16="http://schemas.microsoft.com/office/drawing/2014/main" id="{2E0F7155-95E3-4B96-AA7D-75315EF05E5B}"/>
            </a:ext>
          </a:extLst>
        </xdr:cNvPr>
        <xdr:cNvSpPr/>
      </xdr:nvSpPr>
      <xdr:spPr>
        <a:xfrm>
          <a:off x="8561066" y="6438900"/>
          <a:ext cx="1006379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22</xdr:col>
      <xdr:colOff>4523</xdr:colOff>
      <xdr:row>28</xdr:row>
      <xdr:rowOff>83823</xdr:rowOff>
    </xdr:from>
    <xdr:ext cx="650549" cy="0"/>
    <xdr:sp macro="" textlink="">
      <xdr:nvSpPr>
        <xdr:cNvPr id="78" name="Line 14">
          <a:extLst>
            <a:ext uri="{FF2B5EF4-FFF2-40B4-BE49-F238E27FC236}">
              <a16:creationId xmlns:a16="http://schemas.microsoft.com/office/drawing/2014/main" id="{D7EA36A9-FF00-453A-846A-B5F52D3BBBBD}"/>
            </a:ext>
          </a:extLst>
        </xdr:cNvPr>
        <xdr:cNvSpPr/>
      </xdr:nvSpPr>
      <xdr:spPr>
        <a:xfrm>
          <a:off x="8729423" y="6751323"/>
          <a:ext cx="650549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28</xdr:col>
      <xdr:colOff>0</xdr:colOff>
      <xdr:row>29</xdr:row>
      <xdr:rowOff>0</xdr:rowOff>
    </xdr:from>
    <xdr:ext cx="1260564" cy="0"/>
    <xdr:sp macro="" textlink="">
      <xdr:nvSpPr>
        <xdr:cNvPr id="85" name="Line 15">
          <a:extLst>
            <a:ext uri="{FF2B5EF4-FFF2-40B4-BE49-F238E27FC236}">
              <a16:creationId xmlns:a16="http://schemas.microsoft.com/office/drawing/2014/main" id="{270198D7-A36D-4664-8362-A3AB7CD21E08}"/>
            </a:ext>
          </a:extLst>
        </xdr:cNvPr>
        <xdr:cNvSpPr/>
      </xdr:nvSpPr>
      <xdr:spPr>
        <a:xfrm>
          <a:off x="11001375" y="6896100"/>
          <a:ext cx="1260564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35</xdr:col>
      <xdr:colOff>0</xdr:colOff>
      <xdr:row>22</xdr:row>
      <xdr:rowOff>220983</xdr:rowOff>
    </xdr:from>
    <xdr:ext cx="0" cy="5079821"/>
    <xdr:sp macro="" textlink="">
      <xdr:nvSpPr>
        <xdr:cNvPr id="58" name="Line 16">
          <a:extLst>
            <a:ext uri="{FF2B5EF4-FFF2-40B4-BE49-F238E27FC236}">
              <a16:creationId xmlns:a16="http://schemas.microsoft.com/office/drawing/2014/main" id="{86BFA7D1-500B-4C1D-B1FF-EB92179E49EF}"/>
            </a:ext>
          </a:extLst>
        </xdr:cNvPr>
        <xdr:cNvSpPr/>
      </xdr:nvSpPr>
      <xdr:spPr>
        <a:xfrm flipH="1">
          <a:off x="13592175" y="5516883"/>
          <a:ext cx="0" cy="507982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28</xdr:col>
      <xdr:colOff>1938</xdr:colOff>
      <xdr:row>30</xdr:row>
      <xdr:rowOff>0</xdr:rowOff>
    </xdr:from>
    <xdr:ext cx="679920" cy="0"/>
    <xdr:sp macro="" textlink="">
      <xdr:nvSpPr>
        <xdr:cNvPr id="86" name="Line 17">
          <a:extLst>
            <a:ext uri="{FF2B5EF4-FFF2-40B4-BE49-F238E27FC236}">
              <a16:creationId xmlns:a16="http://schemas.microsoft.com/office/drawing/2014/main" id="{D3578602-76A7-48EC-98E1-A67E9258CC05}"/>
            </a:ext>
          </a:extLst>
        </xdr:cNvPr>
        <xdr:cNvSpPr/>
      </xdr:nvSpPr>
      <xdr:spPr>
        <a:xfrm flipV="1">
          <a:off x="11003313" y="7124700"/>
          <a:ext cx="67992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27</xdr:col>
      <xdr:colOff>0</xdr:colOff>
      <xdr:row>38</xdr:row>
      <xdr:rowOff>0</xdr:rowOff>
    </xdr:from>
    <xdr:ext cx="0" cy="231324"/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E4D017EC-0073-42C0-8257-A8F77DA08B3B}"/>
            </a:ext>
          </a:extLst>
        </xdr:cNvPr>
        <xdr:cNvSpPr/>
      </xdr:nvSpPr>
      <xdr:spPr>
        <a:xfrm>
          <a:off x="10563225" y="8953500"/>
          <a:ext cx="0" cy="231324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27</xdr:col>
      <xdr:colOff>0</xdr:colOff>
      <xdr:row>39</xdr:row>
      <xdr:rowOff>0</xdr:rowOff>
    </xdr:from>
    <xdr:ext cx="1891390" cy="0"/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8B774164-93A3-4CB4-97B0-2E4EAEB96B9B}"/>
            </a:ext>
          </a:extLst>
        </xdr:cNvPr>
        <xdr:cNvSpPr/>
      </xdr:nvSpPr>
      <xdr:spPr>
        <a:xfrm>
          <a:off x="10563225" y="9182100"/>
          <a:ext cx="189139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30</xdr:col>
      <xdr:colOff>0</xdr:colOff>
      <xdr:row>36</xdr:row>
      <xdr:rowOff>114300</xdr:rowOff>
    </xdr:from>
    <xdr:ext cx="0" cy="579665"/>
    <xdr:sp macro="" textlink="">
      <xdr:nvSpPr>
        <xdr:cNvPr id="110" name="Line 20">
          <a:extLst>
            <a:ext uri="{FF2B5EF4-FFF2-40B4-BE49-F238E27FC236}">
              <a16:creationId xmlns:a16="http://schemas.microsoft.com/office/drawing/2014/main" id="{57DDEF08-1515-4795-A749-55A66E671272}"/>
            </a:ext>
          </a:extLst>
        </xdr:cNvPr>
        <xdr:cNvSpPr/>
      </xdr:nvSpPr>
      <xdr:spPr>
        <a:xfrm>
          <a:off x="11668125" y="8610600"/>
          <a:ext cx="0" cy="579665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20866</xdr:colOff>
      <xdr:row>45</xdr:row>
      <xdr:rowOff>7616</xdr:rowOff>
    </xdr:from>
    <xdr:ext cx="11290746" cy="0"/>
    <xdr:sp macro="" textlink="">
      <xdr:nvSpPr>
        <xdr:cNvPr id="123" name="Line 21">
          <a:extLst>
            <a:ext uri="{FF2B5EF4-FFF2-40B4-BE49-F238E27FC236}">
              <a16:creationId xmlns:a16="http://schemas.microsoft.com/office/drawing/2014/main" id="{2EB052D5-5DE1-412B-9438-E785D7CE7548}"/>
            </a:ext>
          </a:extLst>
        </xdr:cNvPr>
        <xdr:cNvSpPr/>
      </xdr:nvSpPr>
      <xdr:spPr>
        <a:xfrm flipH="1">
          <a:off x="2392591" y="10542266"/>
          <a:ext cx="112907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19</xdr:col>
      <xdr:colOff>0</xdr:colOff>
      <xdr:row>22</xdr:row>
      <xdr:rowOff>0</xdr:rowOff>
    </xdr:from>
    <xdr:ext cx="0" cy="3420002"/>
    <xdr:sp macro="" textlink="">
      <xdr:nvSpPr>
        <xdr:cNvPr id="57" name="Line 22">
          <a:extLst>
            <a:ext uri="{FF2B5EF4-FFF2-40B4-BE49-F238E27FC236}">
              <a16:creationId xmlns:a16="http://schemas.microsoft.com/office/drawing/2014/main" id="{C6E21FEB-A824-4799-9C27-643C6627A4D2}"/>
            </a:ext>
          </a:extLst>
        </xdr:cNvPr>
        <xdr:cNvSpPr/>
      </xdr:nvSpPr>
      <xdr:spPr>
        <a:xfrm>
          <a:off x="6657975" y="5295900"/>
          <a:ext cx="0" cy="3420002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6</xdr:col>
      <xdr:colOff>5440</xdr:colOff>
      <xdr:row>10</xdr:row>
      <xdr:rowOff>153290</xdr:rowOff>
    </xdr:from>
    <xdr:ext cx="0" cy="3425186"/>
    <xdr:sp macro="" textlink="">
      <xdr:nvSpPr>
        <xdr:cNvPr id="19" name="Line 24">
          <a:extLst>
            <a:ext uri="{FF2B5EF4-FFF2-40B4-BE49-F238E27FC236}">
              <a16:creationId xmlns:a16="http://schemas.microsoft.com/office/drawing/2014/main" id="{0BC9126F-7D7D-4802-A80A-4442F298B2FE}"/>
            </a:ext>
          </a:extLst>
        </xdr:cNvPr>
        <xdr:cNvSpPr/>
      </xdr:nvSpPr>
      <xdr:spPr>
        <a:xfrm>
          <a:off x="1758040" y="2610740"/>
          <a:ext cx="0" cy="342518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6</xdr:col>
      <xdr:colOff>0</xdr:colOff>
      <xdr:row>36</xdr:row>
      <xdr:rowOff>190496</xdr:rowOff>
    </xdr:from>
    <xdr:ext cx="7591425" cy="45719"/>
    <xdr:sp macro="" textlink="">
      <xdr:nvSpPr>
        <xdr:cNvPr id="112" name="Line 25">
          <a:extLst>
            <a:ext uri="{FF2B5EF4-FFF2-40B4-BE49-F238E27FC236}">
              <a16:creationId xmlns:a16="http://schemas.microsoft.com/office/drawing/2014/main" id="{9BF73601-919F-4E02-9124-9E556448BD67}"/>
            </a:ext>
          </a:extLst>
        </xdr:cNvPr>
        <xdr:cNvSpPr/>
      </xdr:nvSpPr>
      <xdr:spPr>
        <a:xfrm flipV="1">
          <a:off x="1752600" y="8686796"/>
          <a:ext cx="7591425" cy="45719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35</xdr:col>
      <xdr:colOff>0</xdr:colOff>
      <xdr:row>11</xdr:row>
      <xdr:rowOff>0</xdr:rowOff>
    </xdr:from>
    <xdr:ext cx="0" cy="2871106"/>
    <xdr:sp macro="" textlink="">
      <xdr:nvSpPr>
        <xdr:cNvPr id="35" name="Line 26">
          <a:extLst>
            <a:ext uri="{FF2B5EF4-FFF2-40B4-BE49-F238E27FC236}">
              <a16:creationId xmlns:a16="http://schemas.microsoft.com/office/drawing/2014/main" id="{FEA28D33-27A0-4C95-BF71-A7995146A561}"/>
            </a:ext>
          </a:extLst>
        </xdr:cNvPr>
        <xdr:cNvSpPr/>
      </xdr:nvSpPr>
      <xdr:spPr>
        <a:xfrm>
          <a:off x="13592175" y="2686050"/>
          <a:ext cx="0" cy="287110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27</xdr:col>
      <xdr:colOff>0</xdr:colOff>
      <xdr:row>23</xdr:row>
      <xdr:rowOff>0</xdr:rowOff>
    </xdr:from>
    <xdr:ext cx="0" cy="231324"/>
    <xdr:sp macro="" textlink="">
      <xdr:nvSpPr>
        <xdr:cNvPr id="60" name="Line 27">
          <a:extLst>
            <a:ext uri="{FF2B5EF4-FFF2-40B4-BE49-F238E27FC236}">
              <a16:creationId xmlns:a16="http://schemas.microsoft.com/office/drawing/2014/main" id="{32A64BD7-7F02-43D4-9B5A-0E86706F85DA}"/>
            </a:ext>
          </a:extLst>
        </xdr:cNvPr>
        <xdr:cNvSpPr/>
      </xdr:nvSpPr>
      <xdr:spPr>
        <a:xfrm>
          <a:off x="10563225" y="5524500"/>
          <a:ext cx="0" cy="231324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27</xdr:col>
      <xdr:colOff>0</xdr:colOff>
      <xdr:row>24</xdr:row>
      <xdr:rowOff>0</xdr:rowOff>
    </xdr:from>
    <xdr:ext cx="1906633" cy="0"/>
    <xdr:sp macro="" textlink="">
      <xdr:nvSpPr>
        <xdr:cNvPr id="61" name="Line 28">
          <a:extLst>
            <a:ext uri="{FF2B5EF4-FFF2-40B4-BE49-F238E27FC236}">
              <a16:creationId xmlns:a16="http://schemas.microsoft.com/office/drawing/2014/main" id="{0B8A2735-929D-47F4-9069-DEA0D62CB88F}"/>
            </a:ext>
          </a:extLst>
        </xdr:cNvPr>
        <xdr:cNvSpPr/>
      </xdr:nvSpPr>
      <xdr:spPr>
        <a:xfrm>
          <a:off x="10563225" y="5753100"/>
          <a:ext cx="190663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26</xdr:col>
      <xdr:colOff>327656</xdr:colOff>
      <xdr:row>34</xdr:row>
      <xdr:rowOff>0</xdr:rowOff>
    </xdr:from>
    <xdr:ext cx="0" cy="231324"/>
    <xdr:sp macro="" textlink="">
      <xdr:nvSpPr>
        <xdr:cNvPr id="101" name="Line 29">
          <a:extLst>
            <a:ext uri="{FF2B5EF4-FFF2-40B4-BE49-F238E27FC236}">
              <a16:creationId xmlns:a16="http://schemas.microsoft.com/office/drawing/2014/main" id="{34181A92-239C-4197-8692-463B9AA9C238}"/>
            </a:ext>
          </a:extLst>
        </xdr:cNvPr>
        <xdr:cNvSpPr/>
      </xdr:nvSpPr>
      <xdr:spPr>
        <a:xfrm>
          <a:off x="10557506" y="8039100"/>
          <a:ext cx="0" cy="231324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18</xdr:col>
      <xdr:colOff>551794</xdr:colOff>
      <xdr:row>22</xdr:row>
      <xdr:rowOff>0</xdr:rowOff>
    </xdr:from>
    <xdr:ext cx="2910836" cy="0"/>
    <xdr:sp macro="" textlink="">
      <xdr:nvSpPr>
        <xdr:cNvPr id="56" name="Line 30">
          <a:extLst>
            <a:ext uri="{FF2B5EF4-FFF2-40B4-BE49-F238E27FC236}">
              <a16:creationId xmlns:a16="http://schemas.microsoft.com/office/drawing/2014/main" id="{368EBC63-784E-431D-BCBB-06B6F74D8DC6}"/>
            </a:ext>
          </a:extLst>
        </xdr:cNvPr>
        <xdr:cNvSpPr/>
      </xdr:nvSpPr>
      <xdr:spPr>
        <a:xfrm>
          <a:off x="6647794" y="5295900"/>
          <a:ext cx="291083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19</xdr:col>
      <xdr:colOff>717465</xdr:colOff>
      <xdr:row>29</xdr:row>
      <xdr:rowOff>0</xdr:rowOff>
    </xdr:from>
    <xdr:ext cx="1810347" cy="0"/>
    <xdr:sp macro="" textlink="">
      <xdr:nvSpPr>
        <xdr:cNvPr id="84" name="Line 31">
          <a:extLst>
            <a:ext uri="{FF2B5EF4-FFF2-40B4-BE49-F238E27FC236}">
              <a16:creationId xmlns:a16="http://schemas.microsoft.com/office/drawing/2014/main" id="{46A6A122-BBEB-4645-A808-99E205B70D56}"/>
            </a:ext>
          </a:extLst>
        </xdr:cNvPr>
        <xdr:cNvSpPr/>
      </xdr:nvSpPr>
      <xdr:spPr>
        <a:xfrm flipV="1">
          <a:off x="7375440" y="6896100"/>
          <a:ext cx="1810347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6</xdr:col>
      <xdr:colOff>5440</xdr:colOff>
      <xdr:row>7</xdr:row>
      <xdr:rowOff>0</xdr:rowOff>
    </xdr:from>
    <xdr:ext cx="0" cy="925281"/>
    <xdr:sp macro="" textlink="">
      <xdr:nvSpPr>
        <xdr:cNvPr id="12" name="Line 32">
          <a:extLst>
            <a:ext uri="{FF2B5EF4-FFF2-40B4-BE49-F238E27FC236}">
              <a16:creationId xmlns:a16="http://schemas.microsoft.com/office/drawing/2014/main" id="{BB7C74A3-2514-419D-876C-0984800BAC9D}"/>
            </a:ext>
          </a:extLst>
        </xdr:cNvPr>
        <xdr:cNvSpPr/>
      </xdr:nvSpPr>
      <xdr:spPr>
        <a:xfrm flipV="1">
          <a:off x="1758040" y="1771650"/>
          <a:ext cx="0" cy="92528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3176001" cy="0"/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53606935-4EE6-421C-AC9F-CA795CA68FD0}"/>
            </a:ext>
          </a:extLst>
        </xdr:cNvPr>
        <xdr:cNvSpPr/>
      </xdr:nvSpPr>
      <xdr:spPr>
        <a:xfrm>
          <a:off x="2371725" y="1543050"/>
          <a:ext cx="1317600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10</xdr:col>
      <xdr:colOff>266703</xdr:colOff>
      <xdr:row>4</xdr:row>
      <xdr:rowOff>213356</xdr:rowOff>
    </xdr:from>
    <xdr:ext cx="0" cy="249283"/>
    <xdr:sp macro="" textlink="">
      <xdr:nvSpPr>
        <xdr:cNvPr id="2" name="Line 35">
          <a:extLst>
            <a:ext uri="{FF2B5EF4-FFF2-40B4-BE49-F238E27FC236}">
              <a16:creationId xmlns:a16="http://schemas.microsoft.com/office/drawing/2014/main" id="{53EEB912-B431-4D13-A183-74CE80E11B2C}"/>
            </a:ext>
          </a:extLst>
        </xdr:cNvPr>
        <xdr:cNvSpPr/>
      </xdr:nvSpPr>
      <xdr:spPr>
        <a:xfrm flipV="1">
          <a:off x="3305178" y="1299206"/>
          <a:ext cx="0" cy="249283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45720</xdr:colOff>
      <xdr:row>35</xdr:row>
      <xdr:rowOff>1316</xdr:rowOff>
    </xdr:from>
    <xdr:ext cx="4212000" cy="0"/>
    <xdr:sp macro="" textlink="">
      <xdr:nvSpPr>
        <xdr:cNvPr id="102" name="Line 40">
          <a:extLst>
            <a:ext uri="{FF2B5EF4-FFF2-40B4-BE49-F238E27FC236}">
              <a16:creationId xmlns:a16="http://schemas.microsoft.com/office/drawing/2014/main" id="{417518EE-5475-4D34-97D4-E3E7B245EB2E}"/>
            </a:ext>
          </a:extLst>
        </xdr:cNvPr>
        <xdr:cNvSpPr/>
      </xdr:nvSpPr>
      <xdr:spPr>
        <a:xfrm>
          <a:off x="2417445" y="8269016"/>
          <a:ext cx="421200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28</xdr:col>
      <xdr:colOff>7616</xdr:colOff>
      <xdr:row>42</xdr:row>
      <xdr:rowOff>0</xdr:rowOff>
    </xdr:from>
    <xdr:ext cx="640400" cy="0"/>
    <xdr:sp macro="" textlink="">
      <xdr:nvSpPr>
        <xdr:cNvPr id="122" name="Line 41">
          <a:extLst>
            <a:ext uri="{FF2B5EF4-FFF2-40B4-BE49-F238E27FC236}">
              <a16:creationId xmlns:a16="http://schemas.microsoft.com/office/drawing/2014/main" id="{5E263C13-F12A-4A06-9A8E-697748F3DB6B}"/>
            </a:ext>
          </a:extLst>
        </xdr:cNvPr>
        <xdr:cNvSpPr/>
      </xdr:nvSpPr>
      <xdr:spPr>
        <a:xfrm flipV="1">
          <a:off x="11008991" y="9867900"/>
          <a:ext cx="64040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29</xdr:col>
      <xdr:colOff>304796</xdr:colOff>
      <xdr:row>39</xdr:row>
      <xdr:rowOff>0</xdr:rowOff>
    </xdr:from>
    <xdr:ext cx="0" cy="683623"/>
    <xdr:sp macro="" textlink="">
      <xdr:nvSpPr>
        <xdr:cNvPr id="118" name="Line 42">
          <a:extLst>
            <a:ext uri="{FF2B5EF4-FFF2-40B4-BE49-F238E27FC236}">
              <a16:creationId xmlns:a16="http://schemas.microsoft.com/office/drawing/2014/main" id="{54D07BD5-3D9D-4846-A081-4C280668F4C6}"/>
            </a:ext>
          </a:extLst>
        </xdr:cNvPr>
        <xdr:cNvSpPr/>
      </xdr:nvSpPr>
      <xdr:spPr>
        <a:xfrm>
          <a:off x="11639546" y="9182100"/>
          <a:ext cx="0" cy="683623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37</xdr:row>
      <xdr:rowOff>13057</xdr:rowOff>
    </xdr:from>
    <xdr:ext cx="0" cy="1151211"/>
    <xdr:sp macro="" textlink="">
      <xdr:nvSpPr>
        <xdr:cNvPr id="115" name="Line 43">
          <a:extLst>
            <a:ext uri="{FF2B5EF4-FFF2-40B4-BE49-F238E27FC236}">
              <a16:creationId xmlns:a16="http://schemas.microsoft.com/office/drawing/2014/main" id="{3D1251D0-5547-4D7C-9375-2C3A215E8324}"/>
            </a:ext>
          </a:extLst>
        </xdr:cNvPr>
        <xdr:cNvSpPr/>
      </xdr:nvSpPr>
      <xdr:spPr>
        <a:xfrm flipV="1">
          <a:off x="7381875" y="8737957"/>
          <a:ext cx="0" cy="115121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7616</xdr:colOff>
      <xdr:row>42</xdr:row>
      <xdr:rowOff>0</xdr:rowOff>
    </xdr:from>
    <xdr:ext cx="1809753" cy="0"/>
    <xdr:sp macro="" textlink="">
      <xdr:nvSpPr>
        <xdr:cNvPr id="121" name="Line 44">
          <a:extLst>
            <a:ext uri="{FF2B5EF4-FFF2-40B4-BE49-F238E27FC236}">
              <a16:creationId xmlns:a16="http://schemas.microsoft.com/office/drawing/2014/main" id="{A9ADF2CB-1ACB-4B0D-9807-783C77574787}"/>
            </a:ext>
          </a:extLst>
        </xdr:cNvPr>
        <xdr:cNvSpPr/>
      </xdr:nvSpPr>
      <xdr:spPr>
        <a:xfrm>
          <a:off x="7427591" y="9867900"/>
          <a:ext cx="180975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24</xdr:col>
      <xdr:colOff>0</xdr:colOff>
      <xdr:row>27</xdr:row>
      <xdr:rowOff>7616</xdr:rowOff>
    </xdr:from>
    <xdr:ext cx="0" cy="205200"/>
    <xdr:sp macro="" textlink="">
      <xdr:nvSpPr>
        <xdr:cNvPr id="71" name="Line 49">
          <a:extLst>
            <a:ext uri="{FF2B5EF4-FFF2-40B4-BE49-F238E27FC236}">
              <a16:creationId xmlns:a16="http://schemas.microsoft.com/office/drawing/2014/main" id="{3BF240C6-3457-4205-B23C-3A332529BF92}"/>
            </a:ext>
          </a:extLst>
        </xdr:cNvPr>
        <xdr:cNvSpPr/>
      </xdr:nvSpPr>
      <xdr:spPr>
        <a:xfrm>
          <a:off x="9563100" y="6446516"/>
          <a:ext cx="0" cy="20520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39</xdr:col>
      <xdr:colOff>446309</xdr:colOff>
      <xdr:row>5</xdr:row>
      <xdr:rowOff>222071</xdr:rowOff>
    </xdr:from>
    <xdr:ext cx="0" cy="1158407"/>
    <xdr:sp macro="" textlink="">
      <xdr:nvSpPr>
        <xdr:cNvPr id="3" name="Line 50">
          <a:extLst>
            <a:ext uri="{FF2B5EF4-FFF2-40B4-BE49-F238E27FC236}">
              <a16:creationId xmlns:a16="http://schemas.microsoft.com/office/drawing/2014/main" id="{211388D8-38FB-4DFA-A80B-2C17C3912E93}"/>
            </a:ext>
          </a:extLst>
        </xdr:cNvPr>
        <xdr:cNvSpPr/>
      </xdr:nvSpPr>
      <xdr:spPr>
        <a:xfrm>
          <a:off x="15552959" y="1536521"/>
          <a:ext cx="0" cy="1158407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32</xdr:col>
      <xdr:colOff>0</xdr:colOff>
      <xdr:row>11</xdr:row>
      <xdr:rowOff>0</xdr:rowOff>
    </xdr:from>
    <xdr:ext cx="0" cy="6572249"/>
    <xdr:sp macro="" textlink="">
      <xdr:nvSpPr>
        <xdr:cNvPr id="34" name="Line 51">
          <a:extLst>
            <a:ext uri="{FF2B5EF4-FFF2-40B4-BE49-F238E27FC236}">
              <a16:creationId xmlns:a16="http://schemas.microsoft.com/office/drawing/2014/main" id="{6F6BA148-76D5-4E47-8BAD-4290C8060ED2}"/>
            </a:ext>
          </a:extLst>
        </xdr:cNvPr>
        <xdr:cNvSpPr/>
      </xdr:nvSpPr>
      <xdr:spPr>
        <a:xfrm flipV="1">
          <a:off x="12430125" y="2686050"/>
          <a:ext cx="0" cy="6572249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30</xdr:col>
      <xdr:colOff>0</xdr:colOff>
      <xdr:row>14</xdr:row>
      <xdr:rowOff>0</xdr:rowOff>
    </xdr:from>
    <xdr:ext cx="775603" cy="0"/>
    <xdr:sp macro="" textlink="">
      <xdr:nvSpPr>
        <xdr:cNvPr id="47" name="Line 52">
          <a:extLst>
            <a:ext uri="{FF2B5EF4-FFF2-40B4-BE49-F238E27FC236}">
              <a16:creationId xmlns:a16="http://schemas.microsoft.com/office/drawing/2014/main" id="{3B8489D0-2074-44D4-82BB-B2E752D5B0AF}"/>
            </a:ext>
          </a:extLst>
        </xdr:cNvPr>
        <xdr:cNvSpPr/>
      </xdr:nvSpPr>
      <xdr:spPr>
        <a:xfrm>
          <a:off x="11668125" y="3467100"/>
          <a:ext cx="7756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26</xdr:col>
      <xdr:colOff>152403</xdr:colOff>
      <xdr:row>14</xdr:row>
      <xdr:rowOff>0</xdr:rowOff>
    </xdr:from>
    <xdr:ext cx="1303568" cy="0"/>
    <xdr:sp macro="" textlink="">
      <xdr:nvSpPr>
        <xdr:cNvPr id="46" name="Line 53">
          <a:extLst>
            <a:ext uri="{FF2B5EF4-FFF2-40B4-BE49-F238E27FC236}">
              <a16:creationId xmlns:a16="http://schemas.microsoft.com/office/drawing/2014/main" id="{624E9E95-BD5D-49E1-A49E-C155A3E2F4E0}"/>
            </a:ext>
          </a:extLst>
        </xdr:cNvPr>
        <xdr:cNvSpPr/>
      </xdr:nvSpPr>
      <xdr:spPr>
        <a:xfrm>
          <a:off x="10382253" y="3467100"/>
          <a:ext cx="1303568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18</xdr:col>
      <xdr:colOff>12618</xdr:colOff>
      <xdr:row>23</xdr:row>
      <xdr:rowOff>182880</xdr:rowOff>
    </xdr:from>
    <xdr:ext cx="539998" cy="0"/>
    <xdr:sp macro="" textlink="">
      <xdr:nvSpPr>
        <xdr:cNvPr id="59" name="Line 54">
          <a:extLst>
            <a:ext uri="{FF2B5EF4-FFF2-40B4-BE49-F238E27FC236}">
              <a16:creationId xmlns:a16="http://schemas.microsoft.com/office/drawing/2014/main" id="{C40FB52C-6BEC-40E9-BA76-BF7A37392C8C}"/>
            </a:ext>
          </a:extLst>
        </xdr:cNvPr>
        <xdr:cNvSpPr/>
      </xdr:nvSpPr>
      <xdr:spPr>
        <a:xfrm>
          <a:off x="6108618" y="5707380"/>
          <a:ext cx="539998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26</xdr:col>
      <xdr:colOff>0</xdr:colOff>
      <xdr:row>12</xdr:row>
      <xdr:rowOff>0</xdr:rowOff>
    </xdr:from>
    <xdr:ext cx="0" cy="1628500"/>
    <xdr:sp macro="" textlink="">
      <xdr:nvSpPr>
        <xdr:cNvPr id="39" name="Line 60">
          <a:extLst>
            <a:ext uri="{FF2B5EF4-FFF2-40B4-BE49-F238E27FC236}">
              <a16:creationId xmlns:a16="http://schemas.microsoft.com/office/drawing/2014/main" id="{E506DA3E-2629-491B-87EA-4C6E13A9DBB7}"/>
            </a:ext>
          </a:extLst>
        </xdr:cNvPr>
        <xdr:cNvSpPr/>
      </xdr:nvSpPr>
      <xdr:spPr>
        <a:xfrm>
          <a:off x="10229850" y="2981325"/>
          <a:ext cx="0" cy="162850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32</xdr:col>
      <xdr:colOff>121916</xdr:colOff>
      <xdr:row>28</xdr:row>
      <xdr:rowOff>220983</xdr:rowOff>
    </xdr:from>
    <xdr:ext cx="1053352" cy="0"/>
    <xdr:sp macro="" textlink="">
      <xdr:nvSpPr>
        <xdr:cNvPr id="80" name="Line 61">
          <a:extLst>
            <a:ext uri="{FF2B5EF4-FFF2-40B4-BE49-F238E27FC236}">
              <a16:creationId xmlns:a16="http://schemas.microsoft.com/office/drawing/2014/main" id="{38B772D8-87F6-47FF-B7CC-3C8DE4AC2B11}"/>
            </a:ext>
          </a:extLst>
        </xdr:cNvPr>
        <xdr:cNvSpPr/>
      </xdr:nvSpPr>
      <xdr:spPr>
        <a:xfrm>
          <a:off x="12552041" y="6888483"/>
          <a:ext cx="1053352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40</xdr:col>
      <xdr:colOff>297180</xdr:colOff>
      <xdr:row>10</xdr:row>
      <xdr:rowOff>220983</xdr:rowOff>
    </xdr:from>
    <xdr:ext cx="0" cy="378278"/>
    <xdr:sp macro="" textlink="">
      <xdr:nvSpPr>
        <xdr:cNvPr id="24" name="Line 62">
          <a:extLst>
            <a:ext uri="{FF2B5EF4-FFF2-40B4-BE49-F238E27FC236}">
              <a16:creationId xmlns:a16="http://schemas.microsoft.com/office/drawing/2014/main" id="{A061A3E7-0350-4399-A182-BF821CBDA993}"/>
            </a:ext>
          </a:extLst>
        </xdr:cNvPr>
        <xdr:cNvSpPr/>
      </xdr:nvSpPr>
      <xdr:spPr>
        <a:xfrm>
          <a:off x="15851505" y="2678433"/>
          <a:ext cx="0" cy="378278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37</xdr:col>
      <xdr:colOff>0</xdr:colOff>
      <xdr:row>12</xdr:row>
      <xdr:rowOff>60963</xdr:rowOff>
    </xdr:from>
    <xdr:ext cx="1603464" cy="0"/>
    <xdr:sp macro="" textlink="">
      <xdr:nvSpPr>
        <xdr:cNvPr id="40" name="Line 63">
          <a:extLst>
            <a:ext uri="{FF2B5EF4-FFF2-40B4-BE49-F238E27FC236}">
              <a16:creationId xmlns:a16="http://schemas.microsoft.com/office/drawing/2014/main" id="{D9FF687E-EF8D-4ECD-8075-5B83142F6073}"/>
            </a:ext>
          </a:extLst>
        </xdr:cNvPr>
        <xdr:cNvSpPr/>
      </xdr:nvSpPr>
      <xdr:spPr>
        <a:xfrm flipH="1">
          <a:off x="14258925" y="3042288"/>
          <a:ext cx="1603464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35</xdr:col>
      <xdr:colOff>15243</xdr:colOff>
      <xdr:row>45</xdr:row>
      <xdr:rowOff>7616</xdr:rowOff>
    </xdr:from>
    <xdr:ext cx="665116" cy="0"/>
    <xdr:sp macro="" textlink="">
      <xdr:nvSpPr>
        <xdr:cNvPr id="124" name="Line 65">
          <a:extLst>
            <a:ext uri="{FF2B5EF4-FFF2-40B4-BE49-F238E27FC236}">
              <a16:creationId xmlns:a16="http://schemas.microsoft.com/office/drawing/2014/main" id="{6DB99C9D-E341-4635-9931-7EBC488A0A65}"/>
            </a:ext>
          </a:extLst>
        </xdr:cNvPr>
        <xdr:cNvSpPr/>
      </xdr:nvSpPr>
      <xdr:spPr>
        <a:xfrm flipH="1">
          <a:off x="13607418" y="10542266"/>
          <a:ext cx="66511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28</xdr:col>
      <xdr:colOff>0</xdr:colOff>
      <xdr:row>36</xdr:row>
      <xdr:rowOff>0</xdr:rowOff>
    </xdr:from>
    <xdr:ext cx="1260564" cy="0"/>
    <xdr:sp macro="" textlink="">
      <xdr:nvSpPr>
        <xdr:cNvPr id="109" name="Line 66">
          <a:extLst>
            <a:ext uri="{FF2B5EF4-FFF2-40B4-BE49-F238E27FC236}">
              <a16:creationId xmlns:a16="http://schemas.microsoft.com/office/drawing/2014/main" id="{C37BC20E-E01A-4157-93D9-B2CB38F98D0D}"/>
            </a:ext>
          </a:extLst>
        </xdr:cNvPr>
        <xdr:cNvSpPr/>
      </xdr:nvSpPr>
      <xdr:spPr>
        <a:xfrm flipV="1">
          <a:off x="11001375" y="8496300"/>
          <a:ext cx="1260564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32</xdr:col>
      <xdr:colOff>117637</xdr:colOff>
      <xdr:row>36</xdr:row>
      <xdr:rowOff>0</xdr:rowOff>
    </xdr:from>
    <xdr:ext cx="1053352" cy="0"/>
    <xdr:sp macro="" textlink="">
      <xdr:nvSpPr>
        <xdr:cNvPr id="111" name="Line 67">
          <a:extLst>
            <a:ext uri="{FF2B5EF4-FFF2-40B4-BE49-F238E27FC236}">
              <a16:creationId xmlns:a16="http://schemas.microsoft.com/office/drawing/2014/main" id="{DD987B39-4227-42AA-8B3F-4FF3F75F70EA}"/>
            </a:ext>
          </a:extLst>
        </xdr:cNvPr>
        <xdr:cNvSpPr/>
      </xdr:nvSpPr>
      <xdr:spPr>
        <a:xfrm>
          <a:off x="12547762" y="8496300"/>
          <a:ext cx="1053352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28</xdr:row>
      <xdr:rowOff>220983</xdr:rowOff>
    </xdr:from>
    <xdr:ext cx="0" cy="1860913"/>
    <xdr:sp macro="" textlink="">
      <xdr:nvSpPr>
        <xdr:cNvPr id="77" name="Line 74">
          <a:extLst>
            <a:ext uri="{FF2B5EF4-FFF2-40B4-BE49-F238E27FC236}">
              <a16:creationId xmlns:a16="http://schemas.microsoft.com/office/drawing/2014/main" id="{3AEA3816-25E6-4518-9624-6AE900A0EAA3}"/>
            </a:ext>
          </a:extLst>
        </xdr:cNvPr>
        <xdr:cNvSpPr/>
      </xdr:nvSpPr>
      <xdr:spPr>
        <a:xfrm>
          <a:off x="7381875" y="6888483"/>
          <a:ext cx="0" cy="1860913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27</xdr:col>
      <xdr:colOff>0</xdr:colOff>
      <xdr:row>27</xdr:row>
      <xdr:rowOff>0</xdr:rowOff>
    </xdr:from>
    <xdr:ext cx="0" cy="220983"/>
    <xdr:sp macro="" textlink="">
      <xdr:nvSpPr>
        <xdr:cNvPr id="72" name="Line 75">
          <a:extLst>
            <a:ext uri="{FF2B5EF4-FFF2-40B4-BE49-F238E27FC236}">
              <a16:creationId xmlns:a16="http://schemas.microsoft.com/office/drawing/2014/main" id="{49C87509-CE9E-4CC6-AAA0-0A1120FEA636}"/>
            </a:ext>
          </a:extLst>
        </xdr:cNvPr>
        <xdr:cNvSpPr/>
      </xdr:nvSpPr>
      <xdr:spPr>
        <a:xfrm flipV="1">
          <a:off x="10563225" y="6438900"/>
          <a:ext cx="0" cy="220983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22</xdr:col>
      <xdr:colOff>7616</xdr:colOff>
      <xdr:row>34</xdr:row>
      <xdr:rowOff>22860</xdr:rowOff>
    </xdr:from>
    <xdr:ext cx="0" cy="299904"/>
    <xdr:sp macro="" textlink="">
      <xdr:nvSpPr>
        <xdr:cNvPr id="99" name="Line 77">
          <a:extLst>
            <a:ext uri="{FF2B5EF4-FFF2-40B4-BE49-F238E27FC236}">
              <a16:creationId xmlns:a16="http://schemas.microsoft.com/office/drawing/2014/main" id="{7DA160A2-B76B-46A1-BFF2-CD42595F9BED}"/>
            </a:ext>
          </a:extLst>
        </xdr:cNvPr>
        <xdr:cNvSpPr/>
      </xdr:nvSpPr>
      <xdr:spPr>
        <a:xfrm flipV="1">
          <a:off x="8561066" y="8061960"/>
          <a:ext cx="0" cy="299904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22</xdr:col>
      <xdr:colOff>0</xdr:colOff>
      <xdr:row>34</xdr:row>
      <xdr:rowOff>15243</xdr:rowOff>
    </xdr:from>
    <xdr:ext cx="1006928" cy="0"/>
    <xdr:sp macro="" textlink="">
      <xdr:nvSpPr>
        <xdr:cNvPr id="98" name="Line 78">
          <a:extLst>
            <a:ext uri="{FF2B5EF4-FFF2-40B4-BE49-F238E27FC236}">
              <a16:creationId xmlns:a16="http://schemas.microsoft.com/office/drawing/2014/main" id="{8C03F894-AE13-4D02-BD95-E88C2FB5D9D4}"/>
            </a:ext>
          </a:extLst>
        </xdr:cNvPr>
        <xdr:cNvSpPr/>
      </xdr:nvSpPr>
      <xdr:spPr>
        <a:xfrm>
          <a:off x="8553450" y="8054343"/>
          <a:ext cx="1006928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22</xdr:col>
      <xdr:colOff>7616</xdr:colOff>
      <xdr:row>35</xdr:row>
      <xdr:rowOff>91440</xdr:rowOff>
    </xdr:from>
    <xdr:ext cx="639531" cy="0"/>
    <xdr:sp macro="" textlink="">
      <xdr:nvSpPr>
        <xdr:cNvPr id="104" name="Line 79">
          <a:extLst>
            <a:ext uri="{FF2B5EF4-FFF2-40B4-BE49-F238E27FC236}">
              <a16:creationId xmlns:a16="http://schemas.microsoft.com/office/drawing/2014/main" id="{47ADBC98-37C6-4B6E-8A1A-747B3EE5F846}"/>
            </a:ext>
          </a:extLst>
        </xdr:cNvPr>
        <xdr:cNvSpPr/>
      </xdr:nvSpPr>
      <xdr:spPr>
        <a:xfrm>
          <a:off x="8561066" y="8359140"/>
          <a:ext cx="63953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23</xdr:col>
      <xdr:colOff>365110</xdr:colOff>
      <xdr:row>34</xdr:row>
      <xdr:rowOff>15243</xdr:rowOff>
    </xdr:from>
    <xdr:ext cx="0" cy="190496"/>
    <xdr:sp macro="" textlink="">
      <xdr:nvSpPr>
        <xdr:cNvPr id="100" name="Line 80">
          <a:extLst>
            <a:ext uri="{FF2B5EF4-FFF2-40B4-BE49-F238E27FC236}">
              <a16:creationId xmlns:a16="http://schemas.microsoft.com/office/drawing/2014/main" id="{F80B05F9-42CF-421C-892F-C87FADF58231}"/>
            </a:ext>
          </a:extLst>
        </xdr:cNvPr>
        <xdr:cNvSpPr/>
      </xdr:nvSpPr>
      <xdr:spPr>
        <a:xfrm>
          <a:off x="9556735" y="8054343"/>
          <a:ext cx="0" cy="19049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160020</xdr:colOff>
      <xdr:row>26</xdr:row>
      <xdr:rowOff>0</xdr:rowOff>
    </xdr:from>
    <xdr:ext cx="6479996" cy="7616"/>
    <xdr:sp macro="" textlink="">
      <xdr:nvSpPr>
        <xdr:cNvPr id="65" name="Line 46">
          <a:extLst>
            <a:ext uri="{FF2B5EF4-FFF2-40B4-BE49-F238E27FC236}">
              <a16:creationId xmlns:a16="http://schemas.microsoft.com/office/drawing/2014/main" id="{5C056969-31DB-4D40-947A-8590C1300E57}"/>
            </a:ext>
          </a:extLst>
        </xdr:cNvPr>
        <xdr:cNvSpPr/>
      </xdr:nvSpPr>
      <xdr:spPr>
        <a:xfrm flipV="1">
          <a:off x="160020" y="6210300"/>
          <a:ext cx="6479996" cy="761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9</xdr:col>
      <xdr:colOff>281936</xdr:colOff>
      <xdr:row>10</xdr:row>
      <xdr:rowOff>212908</xdr:rowOff>
    </xdr:from>
    <xdr:ext cx="0" cy="4895999"/>
    <xdr:sp macro="" textlink="">
      <xdr:nvSpPr>
        <xdr:cNvPr id="22" name="Line 6">
          <a:extLst>
            <a:ext uri="{FF2B5EF4-FFF2-40B4-BE49-F238E27FC236}">
              <a16:creationId xmlns:a16="http://schemas.microsoft.com/office/drawing/2014/main" id="{87C3C5EA-4C3D-433B-8157-25DD16D2002E}"/>
            </a:ext>
          </a:extLst>
        </xdr:cNvPr>
        <xdr:cNvSpPr/>
      </xdr:nvSpPr>
      <xdr:spPr>
        <a:xfrm flipH="1" flipV="1">
          <a:off x="2987036" y="2670358"/>
          <a:ext cx="0" cy="4895999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24</xdr:col>
      <xdr:colOff>228600</xdr:colOff>
      <xdr:row>40</xdr:row>
      <xdr:rowOff>15243</xdr:rowOff>
    </xdr:from>
    <xdr:ext cx="0" cy="198123"/>
    <xdr:sp macro="" textlink="">
      <xdr:nvSpPr>
        <xdr:cNvPr id="120" name="Line 6">
          <a:extLst>
            <a:ext uri="{FF2B5EF4-FFF2-40B4-BE49-F238E27FC236}">
              <a16:creationId xmlns:a16="http://schemas.microsoft.com/office/drawing/2014/main" id="{1C94E205-BD36-4D79-962B-978EA9AAE66A}"/>
            </a:ext>
          </a:extLst>
        </xdr:cNvPr>
        <xdr:cNvSpPr/>
      </xdr:nvSpPr>
      <xdr:spPr>
        <a:xfrm flipV="1">
          <a:off x="9791700" y="9425943"/>
          <a:ext cx="0" cy="198123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11</xdr:col>
      <xdr:colOff>218806</xdr:colOff>
      <xdr:row>8</xdr:row>
      <xdr:rowOff>15243</xdr:rowOff>
    </xdr:from>
    <xdr:ext cx="0" cy="678722"/>
    <xdr:sp macro="" textlink="">
      <xdr:nvSpPr>
        <xdr:cNvPr id="16" name="Line 3">
          <a:extLst>
            <a:ext uri="{FF2B5EF4-FFF2-40B4-BE49-F238E27FC236}">
              <a16:creationId xmlns:a16="http://schemas.microsoft.com/office/drawing/2014/main" id="{462932BA-D614-46CE-BFA5-22F06B68F305}"/>
            </a:ext>
          </a:extLst>
        </xdr:cNvPr>
        <xdr:cNvSpPr/>
      </xdr:nvSpPr>
      <xdr:spPr>
        <a:xfrm>
          <a:off x="3714481" y="2015493"/>
          <a:ext cx="0" cy="678722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11</xdr:col>
      <xdr:colOff>213356</xdr:colOff>
      <xdr:row>7</xdr:row>
      <xdr:rowOff>224796</xdr:rowOff>
    </xdr:from>
    <xdr:ext cx="6568674" cy="434724"/>
    <xdr:grpSp>
      <xdr:nvGrpSpPr>
        <xdr:cNvPr id="13" name="群組 4">
          <a:extLst>
            <a:ext uri="{FF2B5EF4-FFF2-40B4-BE49-F238E27FC236}">
              <a16:creationId xmlns:a16="http://schemas.microsoft.com/office/drawing/2014/main" id="{32DD3CCE-11BD-430C-B64B-B9B42050BDC6}"/>
            </a:ext>
          </a:extLst>
        </xdr:cNvPr>
        <xdr:cNvGrpSpPr/>
      </xdr:nvGrpSpPr>
      <xdr:grpSpPr>
        <a:xfrm>
          <a:off x="3737606" y="1996446"/>
          <a:ext cx="6568674" cy="434724"/>
          <a:chOff x="3709031" y="1996446"/>
          <a:chExt cx="6568674" cy="434724"/>
        </a:xfrm>
      </xdr:grpSpPr>
      <xdr:sp macro="" textlink="">
        <xdr:nvSpPr>
          <xdr:cNvPr id="14" name="Line 9">
            <a:extLst>
              <a:ext uri="{FF2B5EF4-FFF2-40B4-BE49-F238E27FC236}">
                <a16:creationId xmlns:a16="http://schemas.microsoft.com/office/drawing/2014/main" id="{2B851C38-447A-4C5A-AC76-D2A9D3978A30}"/>
              </a:ext>
            </a:extLst>
          </xdr:cNvPr>
          <xdr:cNvSpPr/>
        </xdr:nvSpPr>
        <xdr:spPr>
          <a:xfrm flipH="1">
            <a:off x="3709031" y="1996446"/>
            <a:ext cx="6568674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*/ f7 f0 1"/>
              <a:gd name="f13" fmla="*/ f8 f0 1"/>
              <a:gd name="f14" fmla="?: f9 f3 1"/>
              <a:gd name="f15" fmla="?: f10 f4 1"/>
              <a:gd name="f16" fmla="?: f11 f5 1"/>
              <a:gd name="f17" fmla="*/ f12 1 f2"/>
              <a:gd name="f18" fmla="*/ f13 1 f2"/>
              <a:gd name="f19" fmla="*/ f14 1 21600"/>
              <a:gd name="f20" fmla="*/ f15 1 21600"/>
              <a:gd name="f21" fmla="*/ 21600 f14 1"/>
              <a:gd name="f22" fmla="*/ 21600 f15 1"/>
              <a:gd name="f23" fmla="+- f17 0 f1"/>
              <a:gd name="f24" fmla="+- f18 0 f1"/>
              <a:gd name="f25" fmla="min f20 f19"/>
              <a:gd name="f26" fmla="*/ f21 1 f16"/>
              <a:gd name="f27" fmla="*/ f22 1 f16"/>
              <a:gd name="f28" fmla="val f26"/>
              <a:gd name="f29" fmla="val f27"/>
              <a:gd name="f30" fmla="*/ f6 f25 1"/>
              <a:gd name="f31" fmla="*/ f28 f25 1"/>
              <a:gd name="f32" fmla="*/ f29 f25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3">
                <a:pos x="f30" y="f30"/>
              </a:cxn>
              <a:cxn ang="f24">
                <a:pos x="f31" y="f32"/>
              </a:cxn>
            </a:cxnLst>
            <a:rect l="f30" t="f30" r="f31" b="f32"/>
            <a:pathLst>
              <a:path>
                <a:moveTo>
                  <a:pt x="f30" y="f30"/>
                </a:moveTo>
                <a:lnTo>
                  <a:pt x="f31" y="f32"/>
                </a:lnTo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  <xdr:sp macro="" textlink="">
        <xdr:nvSpPr>
          <xdr:cNvPr id="15" name="Line 2">
            <a:extLst>
              <a:ext uri="{FF2B5EF4-FFF2-40B4-BE49-F238E27FC236}">
                <a16:creationId xmlns:a16="http://schemas.microsoft.com/office/drawing/2014/main" id="{CC6A7F0C-190D-49C0-8D07-7684938B50F5}"/>
              </a:ext>
            </a:extLst>
          </xdr:cNvPr>
          <xdr:cNvSpPr/>
        </xdr:nvSpPr>
        <xdr:spPr>
          <a:xfrm>
            <a:off x="10271982" y="1996446"/>
            <a:ext cx="0" cy="434724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*/ f7 f0 1"/>
              <a:gd name="f13" fmla="*/ f8 f0 1"/>
              <a:gd name="f14" fmla="?: f9 f3 1"/>
              <a:gd name="f15" fmla="?: f10 f4 1"/>
              <a:gd name="f16" fmla="?: f11 f5 1"/>
              <a:gd name="f17" fmla="*/ f12 1 f2"/>
              <a:gd name="f18" fmla="*/ f13 1 f2"/>
              <a:gd name="f19" fmla="*/ f14 1 21600"/>
              <a:gd name="f20" fmla="*/ f15 1 21600"/>
              <a:gd name="f21" fmla="*/ 21600 f14 1"/>
              <a:gd name="f22" fmla="*/ 21600 f15 1"/>
              <a:gd name="f23" fmla="+- f17 0 f1"/>
              <a:gd name="f24" fmla="+- f18 0 f1"/>
              <a:gd name="f25" fmla="min f20 f19"/>
              <a:gd name="f26" fmla="*/ f21 1 f16"/>
              <a:gd name="f27" fmla="*/ f22 1 f16"/>
              <a:gd name="f28" fmla="val f26"/>
              <a:gd name="f29" fmla="val f27"/>
              <a:gd name="f30" fmla="*/ f6 f25 1"/>
              <a:gd name="f31" fmla="*/ f28 f25 1"/>
              <a:gd name="f32" fmla="*/ f29 f25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3">
                <a:pos x="f30" y="f30"/>
              </a:cxn>
              <a:cxn ang="f24">
                <a:pos x="f31" y="f32"/>
              </a:cxn>
            </a:cxnLst>
            <a:rect l="f30" t="f30" r="f31" b="f32"/>
            <a:pathLst>
              <a:path>
                <a:moveTo>
                  <a:pt x="f30" y="f30"/>
                </a:moveTo>
                <a:lnTo>
                  <a:pt x="f31" y="f32"/>
                </a:lnTo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  <a:tailEnd type="arrow"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</xdr:grpSp>
    <xdr:clientData/>
  </xdr:oneCellAnchor>
  <xdr:oneCellAnchor>
    <xdr:from>
      <xdr:col>23</xdr:col>
      <xdr:colOff>19046</xdr:colOff>
      <xdr:row>13</xdr:row>
      <xdr:rowOff>60615</xdr:rowOff>
    </xdr:from>
    <xdr:ext cx="718124" cy="347"/>
    <xdr:sp macro="" textlink="">
      <xdr:nvSpPr>
        <xdr:cNvPr id="42" name="Line 97">
          <a:extLst>
            <a:ext uri="{FF2B5EF4-FFF2-40B4-BE49-F238E27FC236}">
              <a16:creationId xmlns:a16="http://schemas.microsoft.com/office/drawing/2014/main" id="{BEF7683E-F3C8-4024-AC6E-4D09E0F7259B}"/>
            </a:ext>
          </a:extLst>
        </xdr:cNvPr>
        <xdr:cNvSpPr/>
      </xdr:nvSpPr>
      <xdr:spPr>
        <a:xfrm flipH="1" flipV="1">
          <a:off x="9210671" y="3270540"/>
          <a:ext cx="718124" cy="347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23</xdr:col>
      <xdr:colOff>13112</xdr:colOff>
      <xdr:row>11</xdr:row>
      <xdr:rowOff>118945</xdr:rowOff>
    </xdr:from>
    <xdr:ext cx="721315" cy="477335"/>
    <xdr:grpSp>
      <xdr:nvGrpSpPr>
        <xdr:cNvPr id="29" name="群組 2">
          <a:extLst>
            <a:ext uri="{FF2B5EF4-FFF2-40B4-BE49-F238E27FC236}">
              <a16:creationId xmlns:a16="http://schemas.microsoft.com/office/drawing/2014/main" id="{1D044BCC-FDEF-45DF-A941-E45A2B38BF4F}"/>
            </a:ext>
          </a:extLst>
        </xdr:cNvPr>
        <xdr:cNvGrpSpPr/>
      </xdr:nvGrpSpPr>
      <xdr:grpSpPr>
        <a:xfrm>
          <a:off x="9347612" y="2804995"/>
          <a:ext cx="721315" cy="477335"/>
          <a:chOff x="9204737" y="2804995"/>
          <a:chExt cx="721315" cy="477335"/>
        </a:xfrm>
      </xdr:grpSpPr>
      <xdr:sp macro="" textlink="">
        <xdr:nvSpPr>
          <xdr:cNvPr id="30" name="Line 96">
            <a:extLst>
              <a:ext uri="{FF2B5EF4-FFF2-40B4-BE49-F238E27FC236}">
                <a16:creationId xmlns:a16="http://schemas.microsoft.com/office/drawing/2014/main" id="{6980AD48-2AEA-464A-9E04-EA8F2FA6F5E8}"/>
              </a:ext>
            </a:extLst>
          </xdr:cNvPr>
          <xdr:cNvSpPr/>
        </xdr:nvSpPr>
        <xdr:spPr>
          <a:xfrm>
            <a:off x="9926052" y="2987472"/>
            <a:ext cx="0" cy="290157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*/ f7 f0 1"/>
              <a:gd name="f13" fmla="*/ f8 f0 1"/>
              <a:gd name="f14" fmla="?: f9 f3 1"/>
              <a:gd name="f15" fmla="?: f10 f4 1"/>
              <a:gd name="f16" fmla="?: f11 f5 1"/>
              <a:gd name="f17" fmla="*/ f12 1 f2"/>
              <a:gd name="f18" fmla="*/ f13 1 f2"/>
              <a:gd name="f19" fmla="*/ f14 1 21600"/>
              <a:gd name="f20" fmla="*/ f15 1 21600"/>
              <a:gd name="f21" fmla="*/ 21600 f14 1"/>
              <a:gd name="f22" fmla="*/ 21600 f15 1"/>
              <a:gd name="f23" fmla="+- f17 0 f1"/>
              <a:gd name="f24" fmla="+- f18 0 f1"/>
              <a:gd name="f25" fmla="min f20 f19"/>
              <a:gd name="f26" fmla="*/ f21 1 f16"/>
              <a:gd name="f27" fmla="*/ f22 1 f16"/>
              <a:gd name="f28" fmla="val f26"/>
              <a:gd name="f29" fmla="val f27"/>
              <a:gd name="f30" fmla="*/ f6 f25 1"/>
              <a:gd name="f31" fmla="*/ f28 f25 1"/>
              <a:gd name="f32" fmla="*/ f29 f25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3">
                <a:pos x="f30" y="f30"/>
              </a:cxn>
              <a:cxn ang="f24">
                <a:pos x="f31" y="f32"/>
              </a:cxn>
            </a:cxnLst>
            <a:rect l="f30" t="f30" r="f31" b="f32"/>
            <a:pathLst>
              <a:path>
                <a:moveTo>
                  <a:pt x="f30" y="f30"/>
                </a:moveTo>
                <a:lnTo>
                  <a:pt x="f31" y="f32"/>
                </a:lnTo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  <a:headEnd type="arrow"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  <xdr:sp macro="" textlink="">
        <xdr:nvSpPr>
          <xdr:cNvPr id="31" name="Line 98">
            <a:extLst>
              <a:ext uri="{FF2B5EF4-FFF2-40B4-BE49-F238E27FC236}">
                <a16:creationId xmlns:a16="http://schemas.microsoft.com/office/drawing/2014/main" id="{826E5345-BA3F-449B-8D52-2D063A19307B}"/>
              </a:ext>
            </a:extLst>
          </xdr:cNvPr>
          <xdr:cNvSpPr/>
        </xdr:nvSpPr>
        <xdr:spPr>
          <a:xfrm flipH="1">
            <a:off x="9204737" y="2811642"/>
            <a:ext cx="360666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*/ f7 f0 1"/>
              <a:gd name="f13" fmla="*/ f8 f0 1"/>
              <a:gd name="f14" fmla="?: f9 f3 1"/>
              <a:gd name="f15" fmla="?: f10 f4 1"/>
              <a:gd name="f16" fmla="?: f11 f5 1"/>
              <a:gd name="f17" fmla="*/ f12 1 f2"/>
              <a:gd name="f18" fmla="*/ f13 1 f2"/>
              <a:gd name="f19" fmla="*/ f14 1 21600"/>
              <a:gd name="f20" fmla="*/ f15 1 21600"/>
              <a:gd name="f21" fmla="*/ 21600 f14 1"/>
              <a:gd name="f22" fmla="*/ 21600 f15 1"/>
              <a:gd name="f23" fmla="+- f17 0 f1"/>
              <a:gd name="f24" fmla="+- f18 0 f1"/>
              <a:gd name="f25" fmla="min f20 f19"/>
              <a:gd name="f26" fmla="*/ f21 1 f16"/>
              <a:gd name="f27" fmla="*/ f22 1 f16"/>
              <a:gd name="f28" fmla="val f26"/>
              <a:gd name="f29" fmla="val f27"/>
              <a:gd name="f30" fmla="*/ f6 f25 1"/>
              <a:gd name="f31" fmla="*/ f28 f25 1"/>
              <a:gd name="f32" fmla="*/ f29 f25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3">
                <a:pos x="f30" y="f30"/>
              </a:cxn>
              <a:cxn ang="f24">
                <a:pos x="f31" y="f32"/>
              </a:cxn>
            </a:cxnLst>
            <a:rect l="f30" t="f30" r="f31" b="f32"/>
            <a:pathLst>
              <a:path>
                <a:moveTo>
                  <a:pt x="f30" y="f30"/>
                </a:moveTo>
                <a:lnTo>
                  <a:pt x="f31" y="f32"/>
                </a:lnTo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  <xdr:sp macro="" textlink="">
        <xdr:nvSpPr>
          <xdr:cNvPr id="32" name="Line 99">
            <a:extLst>
              <a:ext uri="{FF2B5EF4-FFF2-40B4-BE49-F238E27FC236}">
                <a16:creationId xmlns:a16="http://schemas.microsoft.com/office/drawing/2014/main" id="{8402267A-CBD4-4D25-83E3-F0A938B449B6}"/>
              </a:ext>
            </a:extLst>
          </xdr:cNvPr>
          <xdr:cNvSpPr/>
        </xdr:nvSpPr>
        <xdr:spPr>
          <a:xfrm>
            <a:off x="9205816" y="2804995"/>
            <a:ext cx="0" cy="477335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*/ f7 f0 1"/>
              <a:gd name="f13" fmla="*/ f8 f0 1"/>
              <a:gd name="f14" fmla="?: f9 f3 1"/>
              <a:gd name="f15" fmla="?: f10 f4 1"/>
              <a:gd name="f16" fmla="?: f11 f5 1"/>
              <a:gd name="f17" fmla="*/ f12 1 f2"/>
              <a:gd name="f18" fmla="*/ f13 1 f2"/>
              <a:gd name="f19" fmla="*/ f14 1 21600"/>
              <a:gd name="f20" fmla="*/ f15 1 21600"/>
              <a:gd name="f21" fmla="*/ 21600 f14 1"/>
              <a:gd name="f22" fmla="*/ 21600 f15 1"/>
              <a:gd name="f23" fmla="+- f17 0 f1"/>
              <a:gd name="f24" fmla="+- f18 0 f1"/>
              <a:gd name="f25" fmla="min f20 f19"/>
              <a:gd name="f26" fmla="*/ f21 1 f16"/>
              <a:gd name="f27" fmla="*/ f22 1 f16"/>
              <a:gd name="f28" fmla="val f26"/>
              <a:gd name="f29" fmla="val f27"/>
              <a:gd name="f30" fmla="*/ f6 f25 1"/>
              <a:gd name="f31" fmla="*/ f28 f25 1"/>
              <a:gd name="f32" fmla="*/ f29 f25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3">
                <a:pos x="f30" y="f30"/>
              </a:cxn>
              <a:cxn ang="f24">
                <a:pos x="f31" y="f32"/>
              </a:cxn>
            </a:cxnLst>
            <a:rect l="f30" t="f30" r="f31" b="f32"/>
            <a:pathLst>
              <a:path>
                <a:moveTo>
                  <a:pt x="f30" y="f30"/>
                </a:moveTo>
                <a:lnTo>
                  <a:pt x="f31" y="f32"/>
                </a:lnTo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</xdr:grpSp>
    <xdr:clientData/>
  </xdr:oneCellAnchor>
  <xdr:oneCellAnchor>
    <xdr:from>
      <xdr:col>1</xdr:col>
      <xdr:colOff>39428</xdr:colOff>
      <xdr:row>28</xdr:row>
      <xdr:rowOff>220983</xdr:rowOff>
    </xdr:from>
    <xdr:ext cx="6407996" cy="0"/>
    <xdr:sp macro="" textlink="">
      <xdr:nvSpPr>
        <xdr:cNvPr id="73" name="Line 80">
          <a:extLst>
            <a:ext uri="{FF2B5EF4-FFF2-40B4-BE49-F238E27FC236}">
              <a16:creationId xmlns:a16="http://schemas.microsoft.com/office/drawing/2014/main" id="{66524D0D-4720-4984-9CB2-03DA3B08D123}"/>
            </a:ext>
          </a:extLst>
        </xdr:cNvPr>
        <xdr:cNvSpPr/>
      </xdr:nvSpPr>
      <xdr:spPr>
        <a:xfrm flipV="1">
          <a:off x="229928" y="6888483"/>
          <a:ext cx="640799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15243</xdr:colOff>
      <xdr:row>10</xdr:row>
      <xdr:rowOff>220983</xdr:rowOff>
    </xdr:from>
    <xdr:ext cx="0" cy="990057"/>
    <xdr:sp macro="" textlink="">
      <xdr:nvSpPr>
        <xdr:cNvPr id="21" name="Line 6">
          <a:extLst>
            <a:ext uri="{FF2B5EF4-FFF2-40B4-BE49-F238E27FC236}">
              <a16:creationId xmlns:a16="http://schemas.microsoft.com/office/drawing/2014/main" id="{9C1509DE-50CB-48EC-96D8-8F26AA0C31D9}"/>
            </a:ext>
          </a:extLst>
        </xdr:cNvPr>
        <xdr:cNvSpPr/>
      </xdr:nvSpPr>
      <xdr:spPr>
        <a:xfrm flipV="1">
          <a:off x="2386968" y="2678433"/>
          <a:ext cx="0" cy="990057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7616</xdr:colOff>
      <xdr:row>32</xdr:row>
      <xdr:rowOff>7616</xdr:rowOff>
    </xdr:from>
    <xdr:ext cx="6443996" cy="0"/>
    <xdr:sp macro="" textlink="">
      <xdr:nvSpPr>
        <xdr:cNvPr id="91" name="Line 46">
          <a:extLst>
            <a:ext uri="{FF2B5EF4-FFF2-40B4-BE49-F238E27FC236}">
              <a16:creationId xmlns:a16="http://schemas.microsoft.com/office/drawing/2014/main" id="{5823B6B7-1A63-4B3A-830C-E592009A05F6}"/>
            </a:ext>
          </a:extLst>
        </xdr:cNvPr>
        <xdr:cNvSpPr/>
      </xdr:nvSpPr>
      <xdr:spPr>
        <a:xfrm flipV="1">
          <a:off x="198116" y="7589516"/>
          <a:ext cx="644399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25</xdr:col>
      <xdr:colOff>175263</xdr:colOff>
      <xdr:row>13</xdr:row>
      <xdr:rowOff>112123</xdr:rowOff>
    </xdr:from>
    <xdr:ext cx="317315" cy="147501"/>
    <xdr:sp macro="" textlink="">
      <xdr:nvSpPr>
        <xdr:cNvPr id="43" name="Arc 7405">
          <a:extLst>
            <a:ext uri="{FF2B5EF4-FFF2-40B4-BE49-F238E27FC236}">
              <a16:creationId xmlns:a16="http://schemas.microsoft.com/office/drawing/2014/main" id="{DAB61525-ACAB-46F3-9EFC-2F916AA2DE9F}"/>
            </a:ext>
          </a:extLst>
        </xdr:cNvPr>
        <xdr:cNvSpPr/>
      </xdr:nvSpPr>
      <xdr:spPr>
        <a:xfrm>
          <a:off x="10071738" y="3322048"/>
          <a:ext cx="317315" cy="14750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43200"/>
            <a:gd name="f7" fmla="val 22298"/>
            <a:gd name="f8" fmla="val 11"/>
            <a:gd name="f9" fmla="val 22297"/>
            <a:gd name="f10" fmla="val 3"/>
            <a:gd name="f11" fmla="val 22065"/>
            <a:gd name="f12" fmla="val 21832"/>
            <a:gd name="f13" fmla="val 21600"/>
            <a:gd name="f14" fmla="val 9670"/>
            <a:gd name="f15" fmla="val 33529"/>
            <a:gd name="f16" fmla="+- 0 0 1"/>
            <a:gd name="f17" fmla="val 43199"/>
            <a:gd name="f18" fmla="val 21599"/>
            <a:gd name="f19" fmla="+- 0 0 -90"/>
            <a:gd name="f20" fmla="*/ f3 1 43200"/>
            <a:gd name="f21" fmla="*/ f4 1 22298"/>
            <a:gd name="f22" fmla="+- f7 0 f5"/>
            <a:gd name="f23" fmla="+- f6 0 f5"/>
            <a:gd name="f24" fmla="*/ f19 f0 1"/>
            <a:gd name="f25" fmla="*/ f23 1 43200"/>
            <a:gd name="f26" fmla="*/ f22 1 22298"/>
            <a:gd name="f27" fmla="*/ 2147483646 f23 1"/>
            <a:gd name="f28" fmla="*/ 2147483646 f22 1"/>
            <a:gd name="f29" fmla="*/ f24 1 f2"/>
            <a:gd name="f30" fmla="*/ f27 1 43200"/>
            <a:gd name="f31" fmla="*/ f28 1 22298"/>
            <a:gd name="f32" fmla="*/ 0 1 f25"/>
            <a:gd name="f33" fmla="*/ f6 1 f25"/>
            <a:gd name="f34" fmla="*/ 0 1 f26"/>
            <a:gd name="f35" fmla="*/ f7 1 f26"/>
            <a:gd name="f36" fmla="+- f29 0 f1"/>
            <a:gd name="f37" fmla="*/ f30 1 f25"/>
            <a:gd name="f38" fmla="*/ f31 1 f26"/>
            <a:gd name="f39" fmla="*/ f32 f20 1"/>
            <a:gd name="f40" fmla="*/ f33 f20 1"/>
            <a:gd name="f41" fmla="*/ f35 f21 1"/>
            <a:gd name="f42" fmla="*/ f34 f21 1"/>
            <a:gd name="f43" fmla="*/ f37 f20 1"/>
            <a:gd name="f44" fmla="*/ f38 f21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6">
              <a:pos x="f43" y="f44"/>
            </a:cxn>
            <a:cxn ang="f36">
              <a:pos x="f43" y="f44"/>
            </a:cxn>
            <a:cxn ang="f36">
              <a:pos x="f43" y="f44"/>
            </a:cxn>
          </a:cxnLst>
          <a:rect l="f39" t="f42" r="f40" b="f41"/>
          <a:pathLst>
            <a:path w="43200" h="22298" fill="none">
              <a:moveTo>
                <a:pt x="f8" y="f9"/>
              </a:moveTo>
              <a:cubicBezTo>
                <a:pt x="f10" y="f11"/>
                <a:pt x="f5" y="f12"/>
                <a:pt x="f5" y="f13"/>
              </a:cubicBezTo>
              <a:cubicBezTo>
                <a:pt x="f5" y="f14"/>
                <a:pt x="f14" y="f5"/>
                <a:pt x="f13" y="f5"/>
              </a:cubicBezTo>
              <a:cubicBezTo>
                <a:pt x="f15" y="f16"/>
                <a:pt x="f17" y="f14"/>
                <a:pt x="f6" y="f18"/>
              </a:cubicBezTo>
            </a:path>
            <a:path w="43200" h="22298" stroke="0">
              <a:moveTo>
                <a:pt x="f8" y="f9"/>
              </a:moveTo>
              <a:cubicBezTo>
                <a:pt x="f10" y="f11"/>
                <a:pt x="f5" y="f12"/>
                <a:pt x="f5" y="f13"/>
              </a:cubicBezTo>
              <a:cubicBezTo>
                <a:pt x="f5" y="f14"/>
                <a:pt x="f14" y="f5"/>
                <a:pt x="f13" y="f5"/>
              </a:cubicBezTo>
              <a:cubicBezTo>
                <a:pt x="f15" y="f16"/>
                <a:pt x="f17" y="f14"/>
                <a:pt x="f6" y="f18"/>
              </a:cubicBezTo>
              <a:lnTo>
                <a:pt x="f13" y="f13"/>
              </a:lnTo>
              <a:lnTo>
                <a:pt x="f8" y="f9"/>
              </a:lnTo>
              <a:close/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31</xdr:col>
      <xdr:colOff>144776</xdr:colOff>
      <xdr:row>28</xdr:row>
      <xdr:rowOff>76196</xdr:rowOff>
    </xdr:from>
    <xdr:ext cx="317315" cy="144776"/>
    <xdr:sp macro="" textlink="">
      <xdr:nvSpPr>
        <xdr:cNvPr id="79" name="Arc 7406">
          <a:extLst>
            <a:ext uri="{FF2B5EF4-FFF2-40B4-BE49-F238E27FC236}">
              <a16:creationId xmlns:a16="http://schemas.microsoft.com/office/drawing/2014/main" id="{2CDD1BA8-848B-4AF0-9CAA-350FD68A5230}"/>
            </a:ext>
          </a:extLst>
        </xdr:cNvPr>
        <xdr:cNvSpPr/>
      </xdr:nvSpPr>
      <xdr:spPr>
        <a:xfrm>
          <a:off x="12241526" y="6743696"/>
          <a:ext cx="317315" cy="14477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43200"/>
            <a:gd name="f7" fmla="val 22298"/>
            <a:gd name="f8" fmla="val 11"/>
            <a:gd name="f9" fmla="val 22297"/>
            <a:gd name="f10" fmla="val 3"/>
            <a:gd name="f11" fmla="val 22065"/>
            <a:gd name="f12" fmla="val 21832"/>
            <a:gd name="f13" fmla="val 21600"/>
            <a:gd name="f14" fmla="val 9670"/>
            <a:gd name="f15" fmla="val 33529"/>
            <a:gd name="f16" fmla="+- 0 0 1"/>
            <a:gd name="f17" fmla="val 43199"/>
            <a:gd name="f18" fmla="val 21599"/>
            <a:gd name="f19" fmla="+- 0 0 -90"/>
            <a:gd name="f20" fmla="*/ f3 1 43200"/>
            <a:gd name="f21" fmla="*/ f4 1 22298"/>
            <a:gd name="f22" fmla="+- f7 0 f5"/>
            <a:gd name="f23" fmla="+- f6 0 f5"/>
            <a:gd name="f24" fmla="*/ f19 f0 1"/>
            <a:gd name="f25" fmla="*/ f23 1 43200"/>
            <a:gd name="f26" fmla="*/ f22 1 22298"/>
            <a:gd name="f27" fmla="*/ 2147483646 f23 1"/>
            <a:gd name="f28" fmla="*/ 2147483646 f22 1"/>
            <a:gd name="f29" fmla="*/ f24 1 f2"/>
            <a:gd name="f30" fmla="*/ f27 1 43200"/>
            <a:gd name="f31" fmla="*/ f28 1 22298"/>
            <a:gd name="f32" fmla="*/ 0 1 f25"/>
            <a:gd name="f33" fmla="*/ f6 1 f25"/>
            <a:gd name="f34" fmla="*/ 0 1 f26"/>
            <a:gd name="f35" fmla="*/ f7 1 f26"/>
            <a:gd name="f36" fmla="+- f29 0 f1"/>
            <a:gd name="f37" fmla="*/ f30 1 f25"/>
            <a:gd name="f38" fmla="*/ f31 1 f26"/>
            <a:gd name="f39" fmla="*/ f32 f20 1"/>
            <a:gd name="f40" fmla="*/ f33 f20 1"/>
            <a:gd name="f41" fmla="*/ f35 f21 1"/>
            <a:gd name="f42" fmla="*/ f34 f21 1"/>
            <a:gd name="f43" fmla="*/ f37 f20 1"/>
            <a:gd name="f44" fmla="*/ f38 f21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6">
              <a:pos x="f43" y="f44"/>
            </a:cxn>
            <a:cxn ang="f36">
              <a:pos x="f43" y="f44"/>
            </a:cxn>
            <a:cxn ang="f36">
              <a:pos x="f43" y="f44"/>
            </a:cxn>
          </a:cxnLst>
          <a:rect l="f39" t="f42" r="f40" b="f41"/>
          <a:pathLst>
            <a:path w="43200" h="22298" fill="none">
              <a:moveTo>
                <a:pt x="f8" y="f9"/>
              </a:moveTo>
              <a:cubicBezTo>
                <a:pt x="f10" y="f11"/>
                <a:pt x="f5" y="f12"/>
                <a:pt x="f5" y="f13"/>
              </a:cubicBezTo>
              <a:cubicBezTo>
                <a:pt x="f5" y="f14"/>
                <a:pt x="f14" y="f5"/>
                <a:pt x="f13" y="f5"/>
              </a:cubicBezTo>
              <a:cubicBezTo>
                <a:pt x="f15" y="f16"/>
                <a:pt x="f17" y="f14"/>
                <a:pt x="f6" y="f18"/>
              </a:cubicBezTo>
            </a:path>
            <a:path w="43200" h="22298" stroke="0">
              <a:moveTo>
                <a:pt x="f8" y="f9"/>
              </a:moveTo>
              <a:cubicBezTo>
                <a:pt x="f10" y="f11"/>
                <a:pt x="f5" y="f12"/>
                <a:pt x="f5" y="f13"/>
              </a:cubicBezTo>
              <a:cubicBezTo>
                <a:pt x="f5" y="f14"/>
                <a:pt x="f14" y="f5"/>
                <a:pt x="f13" y="f5"/>
              </a:cubicBezTo>
              <a:cubicBezTo>
                <a:pt x="f15" y="f16"/>
                <a:pt x="f17" y="f14"/>
                <a:pt x="f6" y="f18"/>
              </a:cubicBezTo>
              <a:lnTo>
                <a:pt x="f13" y="f13"/>
              </a:lnTo>
              <a:lnTo>
                <a:pt x="f8" y="f9"/>
              </a:lnTo>
              <a:close/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31</xdr:col>
      <xdr:colOff>144776</xdr:colOff>
      <xdr:row>35</xdr:row>
      <xdr:rowOff>83823</xdr:rowOff>
    </xdr:from>
    <xdr:ext cx="317315" cy="147501"/>
    <xdr:sp macro="" textlink="">
      <xdr:nvSpPr>
        <xdr:cNvPr id="106" name="Arc 7407">
          <a:extLst>
            <a:ext uri="{FF2B5EF4-FFF2-40B4-BE49-F238E27FC236}">
              <a16:creationId xmlns:a16="http://schemas.microsoft.com/office/drawing/2014/main" id="{962B1C3A-4FD3-4B33-9059-993C48DF6FC5}"/>
            </a:ext>
          </a:extLst>
        </xdr:cNvPr>
        <xdr:cNvSpPr/>
      </xdr:nvSpPr>
      <xdr:spPr>
        <a:xfrm>
          <a:off x="12241526" y="8351523"/>
          <a:ext cx="317315" cy="14750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43200"/>
            <a:gd name="f7" fmla="val 22298"/>
            <a:gd name="f8" fmla="val 11"/>
            <a:gd name="f9" fmla="val 22297"/>
            <a:gd name="f10" fmla="val 3"/>
            <a:gd name="f11" fmla="val 22065"/>
            <a:gd name="f12" fmla="val 21832"/>
            <a:gd name="f13" fmla="val 21600"/>
            <a:gd name="f14" fmla="val 9670"/>
            <a:gd name="f15" fmla="val 33529"/>
            <a:gd name="f16" fmla="+- 0 0 1"/>
            <a:gd name="f17" fmla="val 43199"/>
            <a:gd name="f18" fmla="val 21599"/>
            <a:gd name="f19" fmla="+- 0 0 -90"/>
            <a:gd name="f20" fmla="*/ f3 1 43200"/>
            <a:gd name="f21" fmla="*/ f4 1 22298"/>
            <a:gd name="f22" fmla="+- f7 0 f5"/>
            <a:gd name="f23" fmla="+- f6 0 f5"/>
            <a:gd name="f24" fmla="*/ f19 f0 1"/>
            <a:gd name="f25" fmla="*/ f23 1 43200"/>
            <a:gd name="f26" fmla="*/ f22 1 22298"/>
            <a:gd name="f27" fmla="*/ 2147483646 f23 1"/>
            <a:gd name="f28" fmla="*/ 2147483646 f22 1"/>
            <a:gd name="f29" fmla="*/ f24 1 f2"/>
            <a:gd name="f30" fmla="*/ f27 1 43200"/>
            <a:gd name="f31" fmla="*/ f28 1 22298"/>
            <a:gd name="f32" fmla="*/ 0 1 f25"/>
            <a:gd name="f33" fmla="*/ f6 1 f25"/>
            <a:gd name="f34" fmla="*/ 0 1 f26"/>
            <a:gd name="f35" fmla="*/ f7 1 f26"/>
            <a:gd name="f36" fmla="+- f29 0 f1"/>
            <a:gd name="f37" fmla="*/ f30 1 f25"/>
            <a:gd name="f38" fmla="*/ f31 1 f26"/>
            <a:gd name="f39" fmla="*/ f32 f20 1"/>
            <a:gd name="f40" fmla="*/ f33 f20 1"/>
            <a:gd name="f41" fmla="*/ f35 f21 1"/>
            <a:gd name="f42" fmla="*/ f34 f21 1"/>
            <a:gd name="f43" fmla="*/ f37 f20 1"/>
            <a:gd name="f44" fmla="*/ f38 f21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6">
              <a:pos x="f43" y="f44"/>
            </a:cxn>
            <a:cxn ang="f36">
              <a:pos x="f43" y="f44"/>
            </a:cxn>
            <a:cxn ang="f36">
              <a:pos x="f43" y="f44"/>
            </a:cxn>
          </a:cxnLst>
          <a:rect l="f39" t="f42" r="f40" b="f41"/>
          <a:pathLst>
            <a:path w="43200" h="22298" fill="none">
              <a:moveTo>
                <a:pt x="f8" y="f9"/>
              </a:moveTo>
              <a:cubicBezTo>
                <a:pt x="f10" y="f11"/>
                <a:pt x="f5" y="f12"/>
                <a:pt x="f5" y="f13"/>
              </a:cubicBezTo>
              <a:cubicBezTo>
                <a:pt x="f5" y="f14"/>
                <a:pt x="f14" y="f5"/>
                <a:pt x="f13" y="f5"/>
              </a:cubicBezTo>
              <a:cubicBezTo>
                <a:pt x="f15" y="f16"/>
                <a:pt x="f17" y="f14"/>
                <a:pt x="f6" y="f18"/>
              </a:cubicBezTo>
            </a:path>
            <a:path w="43200" h="22298" stroke="0">
              <a:moveTo>
                <a:pt x="f8" y="f9"/>
              </a:moveTo>
              <a:cubicBezTo>
                <a:pt x="f10" y="f11"/>
                <a:pt x="f5" y="f12"/>
                <a:pt x="f5" y="f13"/>
              </a:cubicBezTo>
              <a:cubicBezTo>
                <a:pt x="f5" y="f14"/>
                <a:pt x="f14" y="f5"/>
                <a:pt x="f13" y="f5"/>
              </a:cubicBezTo>
              <a:cubicBezTo>
                <a:pt x="f15" y="f16"/>
                <a:pt x="f17" y="f14"/>
                <a:pt x="f6" y="f18"/>
              </a:cubicBezTo>
              <a:lnTo>
                <a:pt x="f13" y="f13"/>
              </a:lnTo>
              <a:lnTo>
                <a:pt x="f8" y="f9"/>
              </a:lnTo>
              <a:close/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30</xdr:col>
      <xdr:colOff>0</xdr:colOff>
      <xdr:row>35</xdr:row>
      <xdr:rowOff>68580</xdr:rowOff>
    </xdr:from>
    <xdr:ext cx="129543" cy="284661"/>
    <xdr:sp macro="" textlink="">
      <xdr:nvSpPr>
        <xdr:cNvPr id="105" name="Arc 7408">
          <a:extLst>
            <a:ext uri="{FF2B5EF4-FFF2-40B4-BE49-F238E27FC236}">
              <a16:creationId xmlns:a16="http://schemas.microsoft.com/office/drawing/2014/main" id="{56B24E54-2567-486E-9CFD-837339AB9F7C}"/>
            </a:ext>
          </a:extLst>
        </xdr:cNvPr>
        <xdr:cNvSpPr/>
      </xdr:nvSpPr>
      <xdr:spPr>
        <a:xfrm>
          <a:off x="11668125" y="8336280"/>
          <a:ext cx="129543" cy="28466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00"/>
            <a:gd name="f7" fmla="val 43162"/>
            <a:gd name="f8" fmla="val 11929"/>
            <a:gd name="f9" fmla="val 9670"/>
            <a:gd name="f10" fmla="val 33029"/>
            <a:gd name="f11" fmla="val 12695"/>
            <a:gd name="f12" fmla="val 42481"/>
            <a:gd name="f13" fmla="val 1285"/>
            <a:gd name="f14" fmla="val 43161"/>
            <a:gd name="f15" fmla="+- 0 0 -90"/>
            <a:gd name="f16" fmla="*/ f3 1 21600"/>
            <a:gd name="f17" fmla="*/ f4 1 43162"/>
            <a:gd name="f18" fmla="+- f7 0 f5"/>
            <a:gd name="f19" fmla="+- f6 0 f5"/>
            <a:gd name="f20" fmla="*/ f15 f0 1"/>
            <a:gd name="f21" fmla="*/ f19 1 21600"/>
            <a:gd name="f22" fmla="*/ f18 1 43162"/>
            <a:gd name="f23" fmla="*/ 0 f19 1"/>
            <a:gd name="f24" fmla="*/ 0 f18 1"/>
            <a:gd name="f25" fmla="*/ 2147483646 f19 1"/>
            <a:gd name="f26" fmla="*/ 2147483646 f18 1"/>
            <a:gd name="f27" fmla="*/ f20 1 f2"/>
            <a:gd name="f28" fmla="*/ f23 1 21600"/>
            <a:gd name="f29" fmla="*/ f24 1 43162"/>
            <a:gd name="f30" fmla="*/ f25 1 21600"/>
            <a:gd name="f31" fmla="*/ f26 1 43162"/>
            <a:gd name="f32" fmla="*/ 0 1 f21"/>
            <a:gd name="f33" fmla="*/ f6 1 f21"/>
            <a:gd name="f34" fmla="*/ 0 1 f22"/>
            <a:gd name="f35" fmla="*/ f7 1 f22"/>
            <a:gd name="f36" fmla="+- f27 0 f1"/>
            <a:gd name="f37" fmla="*/ f28 1 f21"/>
            <a:gd name="f38" fmla="*/ f29 1 f22"/>
            <a:gd name="f39" fmla="*/ f30 1 f21"/>
            <a:gd name="f40" fmla="*/ f31 1 f22"/>
            <a:gd name="f41" fmla="*/ f32 f16 1"/>
            <a:gd name="f42" fmla="*/ f33 f16 1"/>
            <a:gd name="f43" fmla="*/ f35 f17 1"/>
            <a:gd name="f44" fmla="*/ f34 f17 1"/>
            <a:gd name="f45" fmla="*/ f37 f16 1"/>
            <a:gd name="f46" fmla="*/ f38 f17 1"/>
            <a:gd name="f47" fmla="*/ f39 f16 1"/>
            <a:gd name="f48" fmla="*/ f40 f17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6">
              <a:pos x="f45" y="f46"/>
            </a:cxn>
            <a:cxn ang="f36">
              <a:pos x="f47" y="f48"/>
            </a:cxn>
            <a:cxn ang="f36">
              <a:pos x="f45" y="f48"/>
            </a:cxn>
          </a:cxnLst>
          <a:rect l="f41" t="f44" r="f42" b="f43"/>
          <a:pathLst>
            <a:path w="21600" h="43162" fill="none">
              <a:moveTo>
                <a:pt x="f5" y="f5"/>
              </a:moveTo>
              <a:cubicBezTo>
                <a:pt x="f8" y="f5"/>
                <a:pt x="f6" y="f9"/>
                <a:pt x="f6" y="f6"/>
              </a:cubicBezTo>
              <a:cubicBezTo>
                <a:pt x="f6" y="f10"/>
                <a:pt x="f11" y="f12"/>
                <a:pt x="f13" y="f14"/>
              </a:cubicBezTo>
            </a:path>
            <a:path w="21600" h="43162" stroke="0">
              <a:moveTo>
                <a:pt x="f5" y="f5"/>
              </a:moveTo>
              <a:cubicBezTo>
                <a:pt x="f8" y="f5"/>
                <a:pt x="f6" y="f9"/>
                <a:pt x="f6" y="f6"/>
              </a:cubicBezTo>
              <a:cubicBezTo>
                <a:pt x="f6" y="f10"/>
                <a:pt x="f11" y="f12"/>
                <a:pt x="f13" y="f14"/>
              </a:cubicBezTo>
              <a:lnTo>
                <a:pt x="f5" y="f6"/>
              </a:lnTo>
              <a:lnTo>
                <a:pt x="f5" y="f5"/>
              </a:lnTo>
              <a:close/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18</xdr:col>
      <xdr:colOff>7616</xdr:colOff>
      <xdr:row>12</xdr:row>
      <xdr:rowOff>3264</xdr:rowOff>
    </xdr:from>
    <xdr:ext cx="0" cy="1747052"/>
    <xdr:sp macro="" textlink="">
      <xdr:nvSpPr>
        <xdr:cNvPr id="37" name="Line 7412">
          <a:extLst>
            <a:ext uri="{FF2B5EF4-FFF2-40B4-BE49-F238E27FC236}">
              <a16:creationId xmlns:a16="http://schemas.microsoft.com/office/drawing/2014/main" id="{16172CE7-A102-43DD-B488-4680A6236C3F}"/>
            </a:ext>
          </a:extLst>
        </xdr:cNvPr>
        <xdr:cNvSpPr/>
      </xdr:nvSpPr>
      <xdr:spPr>
        <a:xfrm>
          <a:off x="6103616" y="2984589"/>
          <a:ext cx="0" cy="1747052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18</xdr:col>
      <xdr:colOff>2468</xdr:colOff>
      <xdr:row>19</xdr:row>
      <xdr:rowOff>118103</xdr:rowOff>
    </xdr:from>
    <xdr:ext cx="144776" cy="284661"/>
    <xdr:sp macro="" textlink="">
      <xdr:nvSpPr>
        <xdr:cNvPr id="49" name="Arc 7413">
          <a:extLst>
            <a:ext uri="{FF2B5EF4-FFF2-40B4-BE49-F238E27FC236}">
              <a16:creationId xmlns:a16="http://schemas.microsoft.com/office/drawing/2014/main" id="{C0B85BD8-8DCA-44BB-A78D-5F049325B9BA}"/>
            </a:ext>
          </a:extLst>
        </xdr:cNvPr>
        <xdr:cNvSpPr/>
      </xdr:nvSpPr>
      <xdr:spPr>
        <a:xfrm>
          <a:off x="6098468" y="4728203"/>
          <a:ext cx="144776" cy="28466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3017"/>
            <a:gd name="f7" fmla="val 43200"/>
            <a:gd name="f8" fmla="+- 0 0 1"/>
            <a:gd name="f9" fmla="val 46"/>
            <a:gd name="f10" fmla="val 471"/>
            <a:gd name="f11" fmla="val 15"/>
            <a:gd name="f12" fmla="val 944"/>
            <a:gd name="f13" fmla="val 1417"/>
            <a:gd name="f14" fmla="val 13346"/>
            <a:gd name="f15" fmla="val 9670"/>
            <a:gd name="f16" fmla="val 21600"/>
            <a:gd name="f17" fmla="val 33529"/>
            <a:gd name="f18" fmla="val 1395"/>
            <a:gd name="f19" fmla="val 1373"/>
            <a:gd name="f20" fmla="val 43199"/>
            <a:gd name="f21" fmla="val 1351"/>
            <a:gd name="f22" fmla="+- 0 0 -90"/>
            <a:gd name="f23" fmla="*/ f3 1 23017"/>
            <a:gd name="f24" fmla="*/ f4 1 43200"/>
            <a:gd name="f25" fmla="+- f7 0 f5"/>
            <a:gd name="f26" fmla="+- f6 0 f5"/>
            <a:gd name="f27" fmla="*/ f22 f0 1"/>
            <a:gd name="f28" fmla="*/ f26 1 23017"/>
            <a:gd name="f29" fmla="*/ f25 1 43200"/>
            <a:gd name="f30" fmla="*/ 0 f26 1"/>
            <a:gd name="f31" fmla="*/ 2147483646 f25 1"/>
            <a:gd name="f32" fmla="*/ 2147483646 f26 1"/>
            <a:gd name="f33" fmla="*/ f27 1 f2"/>
            <a:gd name="f34" fmla="*/ f30 1 23017"/>
            <a:gd name="f35" fmla="*/ f31 1 43200"/>
            <a:gd name="f36" fmla="*/ f32 1 23017"/>
            <a:gd name="f37" fmla="*/ 0 1 f28"/>
            <a:gd name="f38" fmla="*/ f6 1 f28"/>
            <a:gd name="f39" fmla="*/ 0 1 f29"/>
            <a:gd name="f40" fmla="*/ f7 1 f29"/>
            <a:gd name="f41" fmla="+- f33 0 f1"/>
            <a:gd name="f42" fmla="*/ f34 1 f28"/>
            <a:gd name="f43" fmla="*/ f35 1 f29"/>
            <a:gd name="f44" fmla="*/ f36 1 f28"/>
            <a:gd name="f45" fmla="*/ f37 f23 1"/>
            <a:gd name="f46" fmla="*/ f38 f23 1"/>
            <a:gd name="f47" fmla="*/ f40 f24 1"/>
            <a:gd name="f48" fmla="*/ f39 f24 1"/>
            <a:gd name="f49" fmla="*/ f42 f23 1"/>
            <a:gd name="f50" fmla="*/ f43 f24 1"/>
            <a:gd name="f51" fmla="*/ f44 f23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41">
              <a:pos x="f49" y="f50"/>
            </a:cxn>
            <a:cxn ang="f41">
              <a:pos x="f51" y="f50"/>
            </a:cxn>
            <a:cxn ang="f41">
              <a:pos x="f51" y="f50"/>
            </a:cxn>
          </a:cxnLst>
          <a:rect l="f45" t="f48" r="f46" b="f47"/>
          <a:pathLst>
            <a:path w="23017" h="43200" fill="none">
              <a:moveTo>
                <a:pt x="f8" y="f9"/>
              </a:moveTo>
              <a:cubicBezTo>
                <a:pt x="f10" y="f11"/>
                <a:pt x="f12" y="f8"/>
                <a:pt x="f13" y="f5"/>
              </a:cubicBezTo>
              <a:cubicBezTo>
                <a:pt x="f14" y="f5"/>
                <a:pt x="f6" y="f15"/>
                <a:pt x="f6" y="f16"/>
              </a:cubicBezTo>
              <a:cubicBezTo>
                <a:pt x="f6" y="f17"/>
                <a:pt x="f14" y="f7"/>
                <a:pt x="f13" y="f7"/>
              </a:cubicBezTo>
              <a:cubicBezTo>
                <a:pt x="f18" y="f7"/>
                <a:pt x="f19" y="f20"/>
                <a:pt x="f21" y="f20"/>
              </a:cubicBezTo>
            </a:path>
            <a:path w="23017" h="43200" stroke="0">
              <a:moveTo>
                <a:pt x="f8" y="f9"/>
              </a:moveTo>
              <a:cubicBezTo>
                <a:pt x="f10" y="f11"/>
                <a:pt x="f12" y="f8"/>
                <a:pt x="f13" y="f5"/>
              </a:cubicBezTo>
              <a:cubicBezTo>
                <a:pt x="f14" y="f5"/>
                <a:pt x="f6" y="f15"/>
                <a:pt x="f6" y="f16"/>
              </a:cubicBezTo>
              <a:cubicBezTo>
                <a:pt x="f6" y="f17"/>
                <a:pt x="f14" y="f7"/>
                <a:pt x="f13" y="f7"/>
              </a:cubicBezTo>
              <a:cubicBezTo>
                <a:pt x="f18" y="f7"/>
                <a:pt x="f19" y="f20"/>
                <a:pt x="f21" y="f20"/>
              </a:cubicBezTo>
              <a:lnTo>
                <a:pt x="f13" y="f16"/>
              </a:lnTo>
              <a:lnTo>
                <a:pt x="f8" y="f9"/>
              </a:lnTo>
              <a:close/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18</xdr:col>
      <xdr:colOff>9582</xdr:colOff>
      <xdr:row>20</xdr:row>
      <xdr:rowOff>160020</xdr:rowOff>
    </xdr:from>
    <xdr:ext cx="0" cy="716825"/>
    <xdr:sp macro="" textlink="">
      <xdr:nvSpPr>
        <xdr:cNvPr id="51" name="Line 7414">
          <a:extLst>
            <a:ext uri="{FF2B5EF4-FFF2-40B4-BE49-F238E27FC236}">
              <a16:creationId xmlns:a16="http://schemas.microsoft.com/office/drawing/2014/main" id="{97D612F7-22B3-4C45-8A3A-74705F9AA745}"/>
            </a:ext>
          </a:extLst>
        </xdr:cNvPr>
        <xdr:cNvSpPr/>
      </xdr:nvSpPr>
      <xdr:spPr>
        <a:xfrm>
          <a:off x="6105582" y="4998720"/>
          <a:ext cx="0" cy="716825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15243</xdr:colOff>
      <xdr:row>14</xdr:row>
      <xdr:rowOff>115644</xdr:rowOff>
    </xdr:from>
    <xdr:ext cx="0" cy="2430237"/>
    <xdr:sp macro="" textlink="">
      <xdr:nvSpPr>
        <xdr:cNvPr id="44" name="Line 7415">
          <a:extLst>
            <a:ext uri="{FF2B5EF4-FFF2-40B4-BE49-F238E27FC236}">
              <a16:creationId xmlns:a16="http://schemas.microsoft.com/office/drawing/2014/main" id="{34955149-7D1A-4CC5-B2AB-5D7909CB2537}"/>
            </a:ext>
          </a:extLst>
        </xdr:cNvPr>
        <xdr:cNvSpPr/>
      </xdr:nvSpPr>
      <xdr:spPr>
        <a:xfrm>
          <a:off x="2386968" y="3582744"/>
          <a:ext cx="0" cy="2430237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22860</xdr:colOff>
      <xdr:row>25</xdr:row>
      <xdr:rowOff>68580</xdr:rowOff>
    </xdr:from>
    <xdr:ext cx="137160" cy="284661"/>
    <xdr:sp macro="" textlink="">
      <xdr:nvSpPr>
        <xdr:cNvPr id="64" name="Arc 7416">
          <a:extLst>
            <a:ext uri="{FF2B5EF4-FFF2-40B4-BE49-F238E27FC236}">
              <a16:creationId xmlns:a16="http://schemas.microsoft.com/office/drawing/2014/main" id="{747A0382-9537-4C89-8EE6-4AFC93B1E46F}"/>
            </a:ext>
          </a:extLst>
        </xdr:cNvPr>
        <xdr:cNvSpPr/>
      </xdr:nvSpPr>
      <xdr:spPr>
        <a:xfrm>
          <a:off x="2394585" y="6050280"/>
          <a:ext cx="137160" cy="28466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22860</xdr:colOff>
      <xdr:row>31</xdr:row>
      <xdr:rowOff>68580</xdr:rowOff>
    </xdr:from>
    <xdr:ext cx="137160" cy="284661"/>
    <xdr:sp macro="" textlink="">
      <xdr:nvSpPr>
        <xdr:cNvPr id="89" name="Arc 7417">
          <a:extLst>
            <a:ext uri="{FF2B5EF4-FFF2-40B4-BE49-F238E27FC236}">
              <a16:creationId xmlns:a16="http://schemas.microsoft.com/office/drawing/2014/main" id="{901C399F-21EB-4075-AC44-6F3F120A4FF8}"/>
            </a:ext>
          </a:extLst>
        </xdr:cNvPr>
        <xdr:cNvSpPr/>
      </xdr:nvSpPr>
      <xdr:spPr>
        <a:xfrm>
          <a:off x="2394585" y="7421880"/>
          <a:ext cx="137160" cy="28466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22860</xdr:colOff>
      <xdr:row>28</xdr:row>
      <xdr:rowOff>68580</xdr:rowOff>
    </xdr:from>
    <xdr:ext cx="137160" cy="284661"/>
    <xdr:sp macro="" textlink="">
      <xdr:nvSpPr>
        <xdr:cNvPr id="76" name="Arc 7420">
          <a:extLst>
            <a:ext uri="{FF2B5EF4-FFF2-40B4-BE49-F238E27FC236}">
              <a16:creationId xmlns:a16="http://schemas.microsoft.com/office/drawing/2014/main" id="{EF243D95-EA7B-435D-9899-3BDBF0D01EAC}"/>
            </a:ext>
          </a:extLst>
        </xdr:cNvPr>
        <xdr:cNvSpPr/>
      </xdr:nvSpPr>
      <xdr:spPr>
        <a:xfrm>
          <a:off x="2394585" y="6736080"/>
          <a:ext cx="137160" cy="28466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22860</xdr:colOff>
      <xdr:row>26</xdr:row>
      <xdr:rowOff>114300</xdr:rowOff>
    </xdr:from>
    <xdr:ext cx="0" cy="424546"/>
    <xdr:sp macro="" textlink="">
      <xdr:nvSpPr>
        <xdr:cNvPr id="67" name="Line 7421">
          <a:extLst>
            <a:ext uri="{FF2B5EF4-FFF2-40B4-BE49-F238E27FC236}">
              <a16:creationId xmlns:a16="http://schemas.microsoft.com/office/drawing/2014/main" id="{ECCA8882-9F29-4C0D-AD27-42654FF53FE4}"/>
            </a:ext>
          </a:extLst>
        </xdr:cNvPr>
        <xdr:cNvSpPr/>
      </xdr:nvSpPr>
      <xdr:spPr>
        <a:xfrm>
          <a:off x="2394585" y="6324600"/>
          <a:ext cx="0" cy="42454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30476</xdr:colOff>
      <xdr:row>37</xdr:row>
      <xdr:rowOff>167636</xdr:rowOff>
    </xdr:from>
    <xdr:ext cx="0" cy="1663339"/>
    <xdr:sp macro="" textlink="">
      <xdr:nvSpPr>
        <xdr:cNvPr id="113" name="Line 7423">
          <a:extLst>
            <a:ext uri="{FF2B5EF4-FFF2-40B4-BE49-F238E27FC236}">
              <a16:creationId xmlns:a16="http://schemas.microsoft.com/office/drawing/2014/main" id="{935E8251-F62E-4428-B55B-58CDE73787BD}"/>
            </a:ext>
          </a:extLst>
        </xdr:cNvPr>
        <xdr:cNvSpPr/>
      </xdr:nvSpPr>
      <xdr:spPr>
        <a:xfrm>
          <a:off x="2402201" y="8892536"/>
          <a:ext cx="0" cy="1663339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30476</xdr:colOff>
      <xdr:row>36</xdr:row>
      <xdr:rowOff>106683</xdr:rowOff>
    </xdr:from>
    <xdr:ext cx="137160" cy="284661"/>
    <xdr:sp macro="" textlink="">
      <xdr:nvSpPr>
        <xdr:cNvPr id="108" name="Arc 7424">
          <a:extLst>
            <a:ext uri="{FF2B5EF4-FFF2-40B4-BE49-F238E27FC236}">
              <a16:creationId xmlns:a16="http://schemas.microsoft.com/office/drawing/2014/main" id="{D23EF35F-F1D5-4BE1-9752-0A5F37F6B6B5}"/>
            </a:ext>
          </a:extLst>
        </xdr:cNvPr>
        <xdr:cNvSpPr/>
      </xdr:nvSpPr>
      <xdr:spPr>
        <a:xfrm>
          <a:off x="2402201" y="8602983"/>
          <a:ext cx="137160" cy="28466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38103</xdr:colOff>
      <xdr:row>32</xdr:row>
      <xdr:rowOff>121916</xdr:rowOff>
    </xdr:from>
    <xdr:ext cx="0" cy="910047"/>
    <xdr:sp macro="" textlink="">
      <xdr:nvSpPr>
        <xdr:cNvPr id="93" name="Line 7425">
          <a:extLst>
            <a:ext uri="{FF2B5EF4-FFF2-40B4-BE49-F238E27FC236}">
              <a16:creationId xmlns:a16="http://schemas.microsoft.com/office/drawing/2014/main" id="{A31FAF2E-5EC1-4B85-BFDA-472829B83FDC}"/>
            </a:ext>
          </a:extLst>
        </xdr:cNvPr>
        <xdr:cNvSpPr/>
      </xdr:nvSpPr>
      <xdr:spPr>
        <a:xfrm>
          <a:off x="2409828" y="7703816"/>
          <a:ext cx="0" cy="910047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5</xdr:col>
      <xdr:colOff>291739</xdr:colOff>
      <xdr:row>26</xdr:row>
      <xdr:rowOff>160020</xdr:rowOff>
    </xdr:from>
    <xdr:ext cx="0" cy="386443"/>
    <xdr:sp macro="" textlink="">
      <xdr:nvSpPr>
        <xdr:cNvPr id="66" name="Line 24">
          <a:extLst>
            <a:ext uri="{FF2B5EF4-FFF2-40B4-BE49-F238E27FC236}">
              <a16:creationId xmlns:a16="http://schemas.microsoft.com/office/drawing/2014/main" id="{FAB95A07-C817-45CF-882C-230F525E0626}"/>
            </a:ext>
          </a:extLst>
        </xdr:cNvPr>
        <xdr:cNvSpPr/>
      </xdr:nvSpPr>
      <xdr:spPr>
        <a:xfrm>
          <a:off x="1749064" y="6370320"/>
          <a:ext cx="0" cy="386443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5</xdr:col>
      <xdr:colOff>291739</xdr:colOff>
      <xdr:row>25</xdr:row>
      <xdr:rowOff>97968</xdr:rowOff>
    </xdr:from>
    <xdr:ext cx="169822" cy="293366"/>
    <xdr:sp macro="" textlink="">
      <xdr:nvSpPr>
        <xdr:cNvPr id="62" name="Arc 7416">
          <a:extLst>
            <a:ext uri="{FF2B5EF4-FFF2-40B4-BE49-F238E27FC236}">
              <a16:creationId xmlns:a16="http://schemas.microsoft.com/office/drawing/2014/main" id="{A47FD26E-F7C6-40D2-B66C-D407CC2E5D17}"/>
            </a:ext>
          </a:extLst>
        </xdr:cNvPr>
        <xdr:cNvSpPr/>
      </xdr:nvSpPr>
      <xdr:spPr>
        <a:xfrm>
          <a:off x="1749064" y="6079668"/>
          <a:ext cx="169822" cy="29336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5</xdr:col>
      <xdr:colOff>291739</xdr:colOff>
      <xdr:row>28</xdr:row>
      <xdr:rowOff>83823</xdr:rowOff>
    </xdr:from>
    <xdr:ext cx="169822" cy="292278"/>
    <xdr:sp macro="" textlink="">
      <xdr:nvSpPr>
        <xdr:cNvPr id="74" name="Arc 7416">
          <a:extLst>
            <a:ext uri="{FF2B5EF4-FFF2-40B4-BE49-F238E27FC236}">
              <a16:creationId xmlns:a16="http://schemas.microsoft.com/office/drawing/2014/main" id="{044B7745-40D2-4D8C-89E0-3BDA5B427E99}"/>
            </a:ext>
          </a:extLst>
        </xdr:cNvPr>
        <xdr:cNvSpPr/>
      </xdr:nvSpPr>
      <xdr:spPr>
        <a:xfrm>
          <a:off x="1749064" y="6751323"/>
          <a:ext cx="169822" cy="292278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300444</xdr:colOff>
      <xdr:row>6</xdr:row>
      <xdr:rowOff>0</xdr:rowOff>
    </xdr:from>
    <xdr:ext cx="0" cy="1016730"/>
    <xdr:sp macro="" textlink="">
      <xdr:nvSpPr>
        <xdr:cNvPr id="4" name="Line 32">
          <a:extLst>
            <a:ext uri="{FF2B5EF4-FFF2-40B4-BE49-F238E27FC236}">
              <a16:creationId xmlns:a16="http://schemas.microsoft.com/office/drawing/2014/main" id="{4E8E41C0-15C1-4434-AA25-85EB0ECB0645}"/>
            </a:ext>
          </a:extLst>
        </xdr:cNvPr>
        <xdr:cNvSpPr/>
      </xdr:nvSpPr>
      <xdr:spPr>
        <a:xfrm flipV="1">
          <a:off x="2672169" y="1543050"/>
          <a:ext cx="0" cy="101673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306131</xdr:colOff>
      <xdr:row>40</xdr:row>
      <xdr:rowOff>7616</xdr:rowOff>
    </xdr:from>
    <xdr:ext cx="4679999" cy="0"/>
    <xdr:sp macro="" textlink="">
      <xdr:nvSpPr>
        <xdr:cNvPr id="119" name="Line 25">
          <a:extLst>
            <a:ext uri="{FF2B5EF4-FFF2-40B4-BE49-F238E27FC236}">
              <a16:creationId xmlns:a16="http://schemas.microsoft.com/office/drawing/2014/main" id="{C7D5FD13-513B-45A8-B29B-52AEF950D69A}"/>
            </a:ext>
          </a:extLst>
        </xdr:cNvPr>
        <xdr:cNvSpPr/>
      </xdr:nvSpPr>
      <xdr:spPr>
        <a:xfrm flipV="1">
          <a:off x="2677856" y="9418316"/>
          <a:ext cx="4679999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297180</xdr:colOff>
      <xdr:row>36</xdr:row>
      <xdr:rowOff>106683</xdr:rowOff>
    </xdr:from>
    <xdr:ext cx="172538" cy="284661"/>
    <xdr:sp macro="" textlink="">
      <xdr:nvSpPr>
        <xdr:cNvPr id="107" name="Arc 7424">
          <a:extLst>
            <a:ext uri="{FF2B5EF4-FFF2-40B4-BE49-F238E27FC236}">
              <a16:creationId xmlns:a16="http://schemas.microsoft.com/office/drawing/2014/main" id="{982F3BF0-E5FD-40AF-AA58-C8DC963012BC}"/>
            </a:ext>
          </a:extLst>
        </xdr:cNvPr>
        <xdr:cNvSpPr/>
      </xdr:nvSpPr>
      <xdr:spPr>
        <a:xfrm>
          <a:off x="2668905" y="8602983"/>
          <a:ext cx="172538" cy="28466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297180</xdr:colOff>
      <xdr:row>34</xdr:row>
      <xdr:rowOff>91440</xdr:rowOff>
    </xdr:from>
    <xdr:ext cx="172538" cy="284661"/>
    <xdr:sp macro="" textlink="">
      <xdr:nvSpPr>
        <xdr:cNvPr id="97" name="Arc 7424">
          <a:extLst>
            <a:ext uri="{FF2B5EF4-FFF2-40B4-BE49-F238E27FC236}">
              <a16:creationId xmlns:a16="http://schemas.microsoft.com/office/drawing/2014/main" id="{D2F22596-C8FB-456C-B150-2896C36A1384}"/>
            </a:ext>
          </a:extLst>
        </xdr:cNvPr>
        <xdr:cNvSpPr/>
      </xdr:nvSpPr>
      <xdr:spPr>
        <a:xfrm>
          <a:off x="2668905" y="8130540"/>
          <a:ext cx="172538" cy="28466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297180</xdr:colOff>
      <xdr:row>31</xdr:row>
      <xdr:rowOff>99056</xdr:rowOff>
    </xdr:from>
    <xdr:ext cx="172538" cy="284661"/>
    <xdr:sp macro="" textlink="">
      <xdr:nvSpPr>
        <xdr:cNvPr id="90" name="Arc 7424">
          <a:extLst>
            <a:ext uri="{FF2B5EF4-FFF2-40B4-BE49-F238E27FC236}">
              <a16:creationId xmlns:a16="http://schemas.microsoft.com/office/drawing/2014/main" id="{41C988A9-0C7B-48C2-A236-18A26377BD17}"/>
            </a:ext>
          </a:extLst>
        </xdr:cNvPr>
        <xdr:cNvSpPr/>
      </xdr:nvSpPr>
      <xdr:spPr>
        <a:xfrm>
          <a:off x="2668905" y="7452356"/>
          <a:ext cx="172538" cy="28466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297180</xdr:colOff>
      <xdr:row>28</xdr:row>
      <xdr:rowOff>76196</xdr:rowOff>
    </xdr:from>
    <xdr:ext cx="172538" cy="284661"/>
    <xdr:sp macro="" textlink="">
      <xdr:nvSpPr>
        <xdr:cNvPr id="75" name="Arc 7424">
          <a:extLst>
            <a:ext uri="{FF2B5EF4-FFF2-40B4-BE49-F238E27FC236}">
              <a16:creationId xmlns:a16="http://schemas.microsoft.com/office/drawing/2014/main" id="{1FC9620A-066D-4211-8302-9ACA9F9FE51B}"/>
            </a:ext>
          </a:extLst>
        </xdr:cNvPr>
        <xdr:cNvSpPr/>
      </xdr:nvSpPr>
      <xdr:spPr>
        <a:xfrm>
          <a:off x="2668905" y="6743696"/>
          <a:ext cx="172538" cy="28466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297180</xdr:colOff>
      <xdr:row>25</xdr:row>
      <xdr:rowOff>76196</xdr:rowOff>
    </xdr:from>
    <xdr:ext cx="172538" cy="284661"/>
    <xdr:sp macro="" textlink="">
      <xdr:nvSpPr>
        <xdr:cNvPr id="63" name="Arc 7424">
          <a:extLst>
            <a:ext uri="{FF2B5EF4-FFF2-40B4-BE49-F238E27FC236}">
              <a16:creationId xmlns:a16="http://schemas.microsoft.com/office/drawing/2014/main" id="{E5906D44-5856-419A-8A7C-A1490718A6D3}"/>
            </a:ext>
          </a:extLst>
        </xdr:cNvPr>
        <xdr:cNvSpPr/>
      </xdr:nvSpPr>
      <xdr:spPr>
        <a:xfrm>
          <a:off x="2668905" y="6057896"/>
          <a:ext cx="172538" cy="28466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297180</xdr:colOff>
      <xdr:row>10</xdr:row>
      <xdr:rowOff>83823</xdr:rowOff>
    </xdr:from>
    <xdr:ext cx="172538" cy="284661"/>
    <xdr:sp macro="" textlink="">
      <xdr:nvSpPr>
        <xdr:cNvPr id="20" name="Arc 7424">
          <a:extLst>
            <a:ext uri="{FF2B5EF4-FFF2-40B4-BE49-F238E27FC236}">
              <a16:creationId xmlns:a16="http://schemas.microsoft.com/office/drawing/2014/main" id="{20D44E62-5F26-404F-A2BB-F1FEA10075A9}"/>
            </a:ext>
          </a:extLst>
        </xdr:cNvPr>
        <xdr:cNvSpPr/>
      </xdr:nvSpPr>
      <xdr:spPr>
        <a:xfrm>
          <a:off x="2668905" y="2541273"/>
          <a:ext cx="172538" cy="284661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297180</xdr:colOff>
      <xdr:row>11</xdr:row>
      <xdr:rowOff>81125</xdr:rowOff>
    </xdr:from>
    <xdr:ext cx="0" cy="3280410"/>
    <xdr:sp macro="" textlink="">
      <xdr:nvSpPr>
        <xdr:cNvPr id="26" name="Line 32">
          <a:extLst>
            <a:ext uri="{FF2B5EF4-FFF2-40B4-BE49-F238E27FC236}">
              <a16:creationId xmlns:a16="http://schemas.microsoft.com/office/drawing/2014/main" id="{2151BDBD-F953-4ACA-ACEC-58F0B3CAB2C0}"/>
            </a:ext>
          </a:extLst>
        </xdr:cNvPr>
        <xdr:cNvSpPr/>
      </xdr:nvSpPr>
      <xdr:spPr>
        <a:xfrm flipV="1">
          <a:off x="2668905" y="2767175"/>
          <a:ext cx="0" cy="328041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297180</xdr:colOff>
      <xdr:row>26</xdr:row>
      <xdr:rowOff>129543</xdr:rowOff>
    </xdr:from>
    <xdr:ext cx="0" cy="416920"/>
    <xdr:sp macro="" textlink="">
      <xdr:nvSpPr>
        <xdr:cNvPr id="68" name="Line 32">
          <a:extLst>
            <a:ext uri="{FF2B5EF4-FFF2-40B4-BE49-F238E27FC236}">
              <a16:creationId xmlns:a16="http://schemas.microsoft.com/office/drawing/2014/main" id="{7FBAD51A-4A8F-43D2-89A6-0CFF4B41A81F}"/>
            </a:ext>
          </a:extLst>
        </xdr:cNvPr>
        <xdr:cNvSpPr/>
      </xdr:nvSpPr>
      <xdr:spPr>
        <a:xfrm flipV="1">
          <a:off x="2668905" y="6339843"/>
          <a:ext cx="0" cy="41692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297180</xdr:colOff>
      <xdr:row>29</xdr:row>
      <xdr:rowOff>137160</xdr:rowOff>
    </xdr:from>
    <xdr:ext cx="0" cy="416920"/>
    <xdr:sp macro="" textlink="">
      <xdr:nvSpPr>
        <xdr:cNvPr id="82" name="Line 32">
          <a:extLst>
            <a:ext uri="{FF2B5EF4-FFF2-40B4-BE49-F238E27FC236}">
              <a16:creationId xmlns:a16="http://schemas.microsoft.com/office/drawing/2014/main" id="{7F21CC3A-8864-4AF2-9AE0-1C618555AF32}"/>
            </a:ext>
          </a:extLst>
        </xdr:cNvPr>
        <xdr:cNvSpPr/>
      </xdr:nvSpPr>
      <xdr:spPr>
        <a:xfrm flipV="1">
          <a:off x="2668905" y="7033260"/>
          <a:ext cx="0" cy="41692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297180</xdr:colOff>
      <xdr:row>32</xdr:row>
      <xdr:rowOff>144776</xdr:rowOff>
    </xdr:from>
    <xdr:ext cx="0" cy="424546"/>
    <xdr:sp macro="" textlink="">
      <xdr:nvSpPr>
        <xdr:cNvPr id="94" name="Line 32">
          <a:extLst>
            <a:ext uri="{FF2B5EF4-FFF2-40B4-BE49-F238E27FC236}">
              <a16:creationId xmlns:a16="http://schemas.microsoft.com/office/drawing/2014/main" id="{0873B7FF-6AA8-44B8-89AF-E9DBF2EDF7D7}"/>
            </a:ext>
          </a:extLst>
        </xdr:cNvPr>
        <xdr:cNvSpPr/>
      </xdr:nvSpPr>
      <xdr:spPr>
        <a:xfrm flipV="1">
          <a:off x="2668905" y="7726676"/>
          <a:ext cx="0" cy="42454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297180</xdr:colOff>
      <xdr:row>35</xdr:row>
      <xdr:rowOff>150226</xdr:rowOff>
    </xdr:from>
    <xdr:ext cx="0" cy="185604"/>
    <xdr:sp macro="" textlink="">
      <xdr:nvSpPr>
        <xdr:cNvPr id="103" name="Line 32">
          <a:extLst>
            <a:ext uri="{FF2B5EF4-FFF2-40B4-BE49-F238E27FC236}">
              <a16:creationId xmlns:a16="http://schemas.microsoft.com/office/drawing/2014/main" id="{BC746AF0-4532-489F-BCD2-898AEB8FF3C1}"/>
            </a:ext>
          </a:extLst>
        </xdr:cNvPr>
        <xdr:cNvSpPr/>
      </xdr:nvSpPr>
      <xdr:spPr>
        <a:xfrm flipV="1">
          <a:off x="2668905" y="8417926"/>
          <a:ext cx="0" cy="185604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304796</xdr:colOff>
      <xdr:row>37</xdr:row>
      <xdr:rowOff>160020</xdr:rowOff>
    </xdr:from>
    <xdr:ext cx="0" cy="548164"/>
    <xdr:sp macro="" textlink="">
      <xdr:nvSpPr>
        <xdr:cNvPr id="114" name="Line 32">
          <a:extLst>
            <a:ext uri="{FF2B5EF4-FFF2-40B4-BE49-F238E27FC236}">
              <a16:creationId xmlns:a16="http://schemas.microsoft.com/office/drawing/2014/main" id="{04D8308C-257C-44AF-9F27-52584E72C7F3}"/>
            </a:ext>
          </a:extLst>
        </xdr:cNvPr>
        <xdr:cNvSpPr/>
      </xdr:nvSpPr>
      <xdr:spPr>
        <a:xfrm flipV="1">
          <a:off x="2676521" y="8884920"/>
          <a:ext cx="0" cy="548164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8</xdr:col>
      <xdr:colOff>30476</xdr:colOff>
      <xdr:row>29</xdr:row>
      <xdr:rowOff>114300</xdr:rowOff>
    </xdr:from>
    <xdr:ext cx="0" cy="424546"/>
    <xdr:sp macro="" textlink="">
      <xdr:nvSpPr>
        <xdr:cNvPr id="83" name="Line 7421">
          <a:extLst>
            <a:ext uri="{FF2B5EF4-FFF2-40B4-BE49-F238E27FC236}">
              <a16:creationId xmlns:a16="http://schemas.microsoft.com/office/drawing/2014/main" id="{5ACE19DC-F462-4ECA-B64F-0204A5CE6A33}"/>
            </a:ext>
          </a:extLst>
        </xdr:cNvPr>
        <xdr:cNvSpPr/>
      </xdr:nvSpPr>
      <xdr:spPr>
        <a:xfrm>
          <a:off x="2402201" y="7010400"/>
          <a:ext cx="0" cy="42454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5</xdr:col>
      <xdr:colOff>291739</xdr:colOff>
      <xdr:row>31</xdr:row>
      <xdr:rowOff>129543</xdr:rowOff>
    </xdr:from>
    <xdr:ext cx="169822" cy="292278"/>
    <xdr:sp macro="" textlink="">
      <xdr:nvSpPr>
        <xdr:cNvPr id="88" name="Arc 7416">
          <a:extLst>
            <a:ext uri="{FF2B5EF4-FFF2-40B4-BE49-F238E27FC236}">
              <a16:creationId xmlns:a16="http://schemas.microsoft.com/office/drawing/2014/main" id="{CCF32474-0653-48C5-9BE6-A72D0E1F08C8}"/>
            </a:ext>
          </a:extLst>
        </xdr:cNvPr>
        <xdr:cNvSpPr/>
      </xdr:nvSpPr>
      <xdr:spPr>
        <a:xfrm>
          <a:off x="1749064" y="7482843"/>
          <a:ext cx="169822" cy="292278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66"/>
            <a:gd name="f7" fmla="val 43200"/>
            <a:gd name="f8" fmla="val 66"/>
            <a:gd name="f9" fmla="val 11995"/>
            <a:gd name="f10" fmla="val 9670"/>
            <a:gd name="f11" fmla="val 21600"/>
            <a:gd name="f12" fmla="val 33529"/>
            <a:gd name="f13" fmla="val 44"/>
            <a:gd name="f14" fmla="val 22"/>
            <a:gd name="f15" fmla="val 43199"/>
            <a:gd name="f16" fmla="+- 0 0 -90"/>
            <a:gd name="f17" fmla="*/ f3 1 21666"/>
            <a:gd name="f18" fmla="*/ f4 1 43200"/>
            <a:gd name="f19" fmla="+- f7 0 f5"/>
            <a:gd name="f20" fmla="+- f6 0 f5"/>
            <a:gd name="f21" fmla="*/ f16 f0 1"/>
            <a:gd name="f22" fmla="*/ f20 1 21666"/>
            <a:gd name="f23" fmla="*/ f19 1 43200"/>
            <a:gd name="f24" fmla="*/ 2147483646 f20 1"/>
            <a:gd name="f25" fmla="*/ 0 f19 1"/>
            <a:gd name="f26" fmla="*/ 0 f20 1"/>
            <a:gd name="f27" fmla="*/ 2147483646 f19 1"/>
            <a:gd name="f28" fmla="*/ f21 1 f2"/>
            <a:gd name="f29" fmla="*/ f24 1 21666"/>
            <a:gd name="f30" fmla="*/ f25 1 43200"/>
            <a:gd name="f31" fmla="*/ f26 1 21666"/>
            <a:gd name="f32" fmla="*/ f27 1 43200"/>
            <a:gd name="f33" fmla="*/ 0 1 f22"/>
            <a:gd name="f34" fmla="*/ f6 1 f22"/>
            <a:gd name="f35" fmla="*/ 0 1 f23"/>
            <a:gd name="f36" fmla="*/ f7 1 f23"/>
            <a:gd name="f37" fmla="+- f28 0 f1"/>
            <a:gd name="f38" fmla="*/ f29 1 f22"/>
            <a:gd name="f39" fmla="*/ f30 1 f23"/>
            <a:gd name="f40" fmla="*/ f31 1 f22"/>
            <a:gd name="f41" fmla="*/ f32 1 f23"/>
            <a:gd name="f42" fmla="*/ f33 f17 1"/>
            <a:gd name="f43" fmla="*/ f34 f17 1"/>
            <a:gd name="f44" fmla="*/ f36 f18 1"/>
            <a:gd name="f45" fmla="*/ f35 f18 1"/>
            <a:gd name="f46" fmla="*/ f38 f17 1"/>
            <a:gd name="f47" fmla="*/ f39 f18 1"/>
            <a:gd name="f48" fmla="*/ f40 f17 1"/>
            <a:gd name="f49" fmla="*/ f41 f18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7">
              <a:pos x="f46" y="f47"/>
            </a:cxn>
            <a:cxn ang="f37">
              <a:pos x="f48" y="f49"/>
            </a:cxn>
            <a:cxn ang="f37">
              <a:pos x="f46" y="f49"/>
            </a:cxn>
          </a:cxnLst>
          <a:rect l="f42" t="f45" r="f43" b="f44"/>
          <a:pathLst>
            <a:path w="21666" h="43200" fill="none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</a:path>
            <a:path w="21666" h="43200" stroke="0">
              <a:moveTo>
                <a:pt x="f8" y="f5"/>
              </a:moveTo>
              <a:cubicBezTo>
                <a:pt x="f9" y="f5"/>
                <a:pt x="f6" y="f10"/>
                <a:pt x="f6" y="f11"/>
              </a:cubicBezTo>
              <a:cubicBezTo>
                <a:pt x="f6" y="f12"/>
                <a:pt x="f9" y="f7"/>
                <a:pt x="f8" y="f7"/>
              </a:cubicBezTo>
              <a:cubicBezTo>
                <a:pt x="f13" y="f7"/>
                <a:pt x="f14" y="f15"/>
                <a:pt x="f5" y="f15"/>
              </a:cubicBezTo>
              <a:lnTo>
                <a:pt x="f8" y="f11"/>
              </a:lnTo>
              <a:lnTo>
                <a:pt x="f8" y="f5"/>
              </a:lnTo>
              <a:close/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5</xdr:col>
      <xdr:colOff>291739</xdr:colOff>
      <xdr:row>29</xdr:row>
      <xdr:rowOff>152403</xdr:rowOff>
    </xdr:from>
    <xdr:ext cx="0" cy="439780"/>
    <xdr:sp macro="" textlink="">
      <xdr:nvSpPr>
        <xdr:cNvPr id="81" name="Line 24">
          <a:extLst>
            <a:ext uri="{FF2B5EF4-FFF2-40B4-BE49-F238E27FC236}">
              <a16:creationId xmlns:a16="http://schemas.microsoft.com/office/drawing/2014/main" id="{A0B1C698-9CCB-45A9-B494-A43A4941E303}"/>
            </a:ext>
          </a:extLst>
        </xdr:cNvPr>
        <xdr:cNvSpPr/>
      </xdr:nvSpPr>
      <xdr:spPr>
        <a:xfrm>
          <a:off x="1749064" y="7048503"/>
          <a:ext cx="0" cy="43978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5</xdr:col>
      <xdr:colOff>291739</xdr:colOff>
      <xdr:row>32</xdr:row>
      <xdr:rowOff>190496</xdr:rowOff>
    </xdr:from>
    <xdr:ext cx="0" cy="973726"/>
    <xdr:sp macro="" textlink="">
      <xdr:nvSpPr>
        <xdr:cNvPr id="92" name="Line 24">
          <a:extLst>
            <a:ext uri="{FF2B5EF4-FFF2-40B4-BE49-F238E27FC236}">
              <a16:creationId xmlns:a16="http://schemas.microsoft.com/office/drawing/2014/main" id="{4E7BA570-C99A-41F5-A120-C07459699A3C}"/>
            </a:ext>
          </a:extLst>
        </xdr:cNvPr>
        <xdr:cNvSpPr/>
      </xdr:nvSpPr>
      <xdr:spPr>
        <a:xfrm>
          <a:off x="1749064" y="7772396"/>
          <a:ext cx="0" cy="97372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30</xdr:col>
      <xdr:colOff>0</xdr:colOff>
      <xdr:row>30</xdr:row>
      <xdr:rowOff>7616</xdr:rowOff>
    </xdr:from>
    <xdr:ext cx="0" cy="1232803"/>
    <xdr:sp macro="" textlink="">
      <xdr:nvSpPr>
        <xdr:cNvPr id="87" name="Line 27">
          <a:extLst>
            <a:ext uri="{FF2B5EF4-FFF2-40B4-BE49-F238E27FC236}">
              <a16:creationId xmlns:a16="http://schemas.microsoft.com/office/drawing/2014/main" id="{6D6AF730-9A8F-4591-A7BB-6B76B705B33F}"/>
            </a:ext>
          </a:extLst>
        </xdr:cNvPr>
        <xdr:cNvSpPr/>
      </xdr:nvSpPr>
      <xdr:spPr>
        <a:xfrm>
          <a:off x="11668125" y="7132316"/>
          <a:ext cx="0" cy="1232803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37</xdr:col>
      <xdr:colOff>7616</xdr:colOff>
      <xdr:row>12</xdr:row>
      <xdr:rowOff>60963</xdr:rowOff>
    </xdr:from>
    <xdr:ext cx="0" cy="7580266"/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116D3AA1-BD94-45B6-B71B-73FD9F0382A5}"/>
            </a:ext>
          </a:extLst>
        </xdr:cNvPr>
        <xdr:cNvSpPr/>
      </xdr:nvSpPr>
      <xdr:spPr>
        <a:xfrm>
          <a:off x="14266541" y="3042288"/>
          <a:ext cx="0" cy="758026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FF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27</xdr:col>
      <xdr:colOff>320515</xdr:colOff>
      <xdr:row>8</xdr:row>
      <xdr:rowOff>6629</xdr:rowOff>
    </xdr:from>
    <xdr:ext cx="0" cy="443356"/>
    <xdr:cxnSp macro="">
      <xdr:nvCxnSpPr>
        <xdr:cNvPr id="17" name="直線單箭頭接點 3">
          <a:extLst>
            <a:ext uri="{FF2B5EF4-FFF2-40B4-BE49-F238E27FC236}">
              <a16:creationId xmlns:a16="http://schemas.microsoft.com/office/drawing/2014/main" id="{4925F7CE-DB16-4C49-A77B-969399201B88}"/>
            </a:ext>
          </a:extLst>
        </xdr:cNvPr>
        <xdr:cNvCxnSpPr/>
      </xdr:nvCxnSpPr>
      <xdr:spPr>
        <a:xfrm flipV="1">
          <a:off x="10883740" y="2006879"/>
          <a:ext cx="0" cy="443356"/>
        </a:xfrm>
        <a:prstGeom prst="straightConnector1">
          <a:avLst/>
        </a:prstGeom>
        <a:noFill/>
        <a:ln w="9528" cap="flat">
          <a:solidFill>
            <a:srgbClr val="000000"/>
          </a:solidFill>
          <a:prstDash val="solid"/>
          <a:miter/>
          <a:tailEnd type="arrow"/>
        </a:ln>
      </xdr:spPr>
    </xdr:cxnSp>
    <xdr:clientData/>
  </xdr:oneCellAnchor>
  <xdr:oneCellAnchor>
    <xdr:from>
      <xdr:col>19</xdr:col>
      <xdr:colOff>0</xdr:colOff>
      <xdr:row>9</xdr:row>
      <xdr:rowOff>0</xdr:rowOff>
    </xdr:from>
    <xdr:ext cx="0" cy="220983"/>
    <xdr:sp macro="" textlink="">
      <xdr:nvSpPr>
        <xdr:cNvPr id="18" name="Line 75">
          <a:extLst>
            <a:ext uri="{FF2B5EF4-FFF2-40B4-BE49-F238E27FC236}">
              <a16:creationId xmlns:a16="http://schemas.microsoft.com/office/drawing/2014/main" id="{B42A369E-B124-4154-80B1-01EEBB139068}"/>
            </a:ext>
          </a:extLst>
        </xdr:cNvPr>
        <xdr:cNvSpPr/>
      </xdr:nvSpPr>
      <xdr:spPr>
        <a:xfrm flipV="1">
          <a:off x="6657975" y="2228850"/>
          <a:ext cx="0" cy="220983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10</xdr:col>
      <xdr:colOff>394389</xdr:colOff>
      <xdr:row>6</xdr:row>
      <xdr:rowOff>5230</xdr:rowOff>
    </xdr:from>
    <xdr:ext cx="68983" cy="3917582"/>
    <xdr:grpSp>
      <xdr:nvGrpSpPr>
        <xdr:cNvPr id="6" name="群組 7">
          <a:extLst>
            <a:ext uri="{FF2B5EF4-FFF2-40B4-BE49-F238E27FC236}">
              <a16:creationId xmlns:a16="http://schemas.microsoft.com/office/drawing/2014/main" id="{7242926E-C182-4947-9FD7-7A0A531408FA}"/>
            </a:ext>
          </a:extLst>
        </xdr:cNvPr>
        <xdr:cNvGrpSpPr/>
      </xdr:nvGrpSpPr>
      <xdr:grpSpPr>
        <a:xfrm>
          <a:off x="3451914" y="1548280"/>
          <a:ext cx="68983" cy="3917582"/>
          <a:chOff x="3432864" y="1548280"/>
          <a:chExt cx="68983" cy="3917582"/>
        </a:xfrm>
      </xdr:grpSpPr>
      <xdr:sp macro="" textlink="">
        <xdr:nvSpPr>
          <xdr:cNvPr id="7" name="Line 50">
            <a:extLst>
              <a:ext uri="{FF2B5EF4-FFF2-40B4-BE49-F238E27FC236}">
                <a16:creationId xmlns:a16="http://schemas.microsoft.com/office/drawing/2014/main" id="{10B10F26-2A30-4CEC-BB3D-B6AF5D2144FD}"/>
              </a:ext>
            </a:extLst>
          </xdr:cNvPr>
          <xdr:cNvSpPr/>
        </xdr:nvSpPr>
        <xdr:spPr>
          <a:xfrm>
            <a:off x="3491103" y="1548280"/>
            <a:ext cx="0" cy="1097481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*/ f7 f0 1"/>
              <a:gd name="f13" fmla="*/ f8 f0 1"/>
              <a:gd name="f14" fmla="?: f9 f3 1"/>
              <a:gd name="f15" fmla="?: f10 f4 1"/>
              <a:gd name="f16" fmla="?: f11 f5 1"/>
              <a:gd name="f17" fmla="*/ f12 1 f2"/>
              <a:gd name="f18" fmla="*/ f13 1 f2"/>
              <a:gd name="f19" fmla="*/ f14 1 21600"/>
              <a:gd name="f20" fmla="*/ f15 1 21600"/>
              <a:gd name="f21" fmla="*/ 21600 f14 1"/>
              <a:gd name="f22" fmla="*/ 21600 f15 1"/>
              <a:gd name="f23" fmla="+- f17 0 f1"/>
              <a:gd name="f24" fmla="+- f18 0 f1"/>
              <a:gd name="f25" fmla="min f20 f19"/>
              <a:gd name="f26" fmla="*/ f21 1 f16"/>
              <a:gd name="f27" fmla="*/ f22 1 f16"/>
              <a:gd name="f28" fmla="val f26"/>
              <a:gd name="f29" fmla="val f27"/>
              <a:gd name="f30" fmla="*/ f6 f25 1"/>
              <a:gd name="f31" fmla="*/ f28 f25 1"/>
              <a:gd name="f32" fmla="*/ f29 f25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3">
                <a:pos x="f30" y="f30"/>
              </a:cxn>
              <a:cxn ang="f24">
                <a:pos x="f31" y="f32"/>
              </a:cxn>
            </a:cxnLst>
            <a:rect l="f30" t="f30" r="f31" b="f32"/>
            <a:pathLst>
              <a:path>
                <a:moveTo>
                  <a:pt x="f30" y="f30"/>
                </a:moveTo>
                <a:lnTo>
                  <a:pt x="f31" y="f32"/>
                </a:lnTo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  <xdr:sp macro="" textlink="">
        <xdr:nvSpPr>
          <xdr:cNvPr id="8" name="Arc 7413">
            <a:extLst>
              <a:ext uri="{FF2B5EF4-FFF2-40B4-BE49-F238E27FC236}">
                <a16:creationId xmlns:a16="http://schemas.microsoft.com/office/drawing/2014/main" id="{136BC73B-2AA9-4078-BC64-50BCC8D24518}"/>
              </a:ext>
            </a:extLst>
          </xdr:cNvPr>
          <xdr:cNvSpPr/>
        </xdr:nvSpPr>
        <xdr:spPr>
          <a:xfrm flipH="1">
            <a:off x="3432864" y="2643356"/>
            <a:ext cx="60579" cy="143057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0"/>
              <a:gd name="f6" fmla="val 23017"/>
              <a:gd name="f7" fmla="val 43200"/>
              <a:gd name="f8" fmla="+- 0 0 1"/>
              <a:gd name="f9" fmla="val 46"/>
              <a:gd name="f10" fmla="val 471"/>
              <a:gd name="f11" fmla="val 15"/>
              <a:gd name="f12" fmla="val 944"/>
              <a:gd name="f13" fmla="val 1417"/>
              <a:gd name="f14" fmla="val 13346"/>
              <a:gd name="f15" fmla="val 9670"/>
              <a:gd name="f16" fmla="val 21600"/>
              <a:gd name="f17" fmla="val 33529"/>
              <a:gd name="f18" fmla="val 1395"/>
              <a:gd name="f19" fmla="val 1373"/>
              <a:gd name="f20" fmla="val 43199"/>
              <a:gd name="f21" fmla="val 1351"/>
              <a:gd name="f22" fmla="+- 0 0 -90"/>
              <a:gd name="f23" fmla="*/ f3 1 23017"/>
              <a:gd name="f24" fmla="*/ f4 1 43200"/>
              <a:gd name="f25" fmla="+- f7 0 f5"/>
              <a:gd name="f26" fmla="+- f6 0 f5"/>
              <a:gd name="f27" fmla="*/ f22 f0 1"/>
              <a:gd name="f28" fmla="*/ f26 1 23017"/>
              <a:gd name="f29" fmla="*/ f25 1 43200"/>
              <a:gd name="f30" fmla="*/ 0 f26 1"/>
              <a:gd name="f31" fmla="*/ 2147483646 f25 1"/>
              <a:gd name="f32" fmla="*/ 2147483646 f26 1"/>
              <a:gd name="f33" fmla="*/ f27 1 f2"/>
              <a:gd name="f34" fmla="*/ f30 1 23017"/>
              <a:gd name="f35" fmla="*/ f31 1 43200"/>
              <a:gd name="f36" fmla="*/ f32 1 23017"/>
              <a:gd name="f37" fmla="*/ 0 1 f28"/>
              <a:gd name="f38" fmla="*/ f6 1 f28"/>
              <a:gd name="f39" fmla="*/ 0 1 f29"/>
              <a:gd name="f40" fmla="*/ f7 1 f29"/>
              <a:gd name="f41" fmla="+- f33 0 f1"/>
              <a:gd name="f42" fmla="*/ f34 1 f28"/>
              <a:gd name="f43" fmla="*/ f35 1 f29"/>
              <a:gd name="f44" fmla="*/ f36 1 f28"/>
              <a:gd name="f45" fmla="*/ f37 f23 1"/>
              <a:gd name="f46" fmla="*/ f38 f23 1"/>
              <a:gd name="f47" fmla="*/ f40 f24 1"/>
              <a:gd name="f48" fmla="*/ f39 f24 1"/>
              <a:gd name="f49" fmla="*/ f42 f23 1"/>
              <a:gd name="f50" fmla="*/ f43 f24 1"/>
              <a:gd name="f51" fmla="*/ f44 f23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41">
                <a:pos x="f49" y="f50"/>
              </a:cxn>
              <a:cxn ang="f41">
                <a:pos x="f51" y="f50"/>
              </a:cxn>
              <a:cxn ang="f41">
                <a:pos x="f51" y="f50"/>
              </a:cxn>
            </a:cxnLst>
            <a:rect l="f45" t="f48" r="f46" b="f47"/>
            <a:pathLst>
              <a:path w="23017" h="43200" fill="none">
                <a:moveTo>
                  <a:pt x="f8" y="f9"/>
                </a:moveTo>
                <a:cubicBezTo>
                  <a:pt x="f10" y="f11"/>
                  <a:pt x="f12" y="f8"/>
                  <a:pt x="f13" y="f5"/>
                </a:cubicBezTo>
                <a:cubicBezTo>
                  <a:pt x="f14" y="f5"/>
                  <a:pt x="f6" y="f15"/>
                  <a:pt x="f6" y="f16"/>
                </a:cubicBezTo>
                <a:cubicBezTo>
                  <a:pt x="f6" y="f17"/>
                  <a:pt x="f14" y="f7"/>
                  <a:pt x="f13" y="f7"/>
                </a:cubicBezTo>
                <a:cubicBezTo>
                  <a:pt x="f18" y="f7"/>
                  <a:pt x="f19" y="f20"/>
                  <a:pt x="f21" y="f20"/>
                </a:cubicBezTo>
              </a:path>
              <a:path w="23017" h="43200" stroke="0">
                <a:moveTo>
                  <a:pt x="f8" y="f9"/>
                </a:moveTo>
                <a:cubicBezTo>
                  <a:pt x="f10" y="f11"/>
                  <a:pt x="f12" y="f8"/>
                  <a:pt x="f13" y="f5"/>
                </a:cubicBezTo>
                <a:cubicBezTo>
                  <a:pt x="f14" y="f5"/>
                  <a:pt x="f6" y="f15"/>
                  <a:pt x="f6" y="f16"/>
                </a:cubicBezTo>
                <a:cubicBezTo>
                  <a:pt x="f6" y="f17"/>
                  <a:pt x="f14" y="f7"/>
                  <a:pt x="f13" y="f7"/>
                </a:cubicBezTo>
                <a:cubicBezTo>
                  <a:pt x="f18" y="f7"/>
                  <a:pt x="f19" y="f20"/>
                  <a:pt x="f21" y="f20"/>
                </a:cubicBezTo>
                <a:lnTo>
                  <a:pt x="f13" y="f16"/>
                </a:lnTo>
                <a:lnTo>
                  <a:pt x="f8" y="f9"/>
                </a:lnTo>
                <a:close/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  <xdr:sp macro="" textlink="">
        <xdr:nvSpPr>
          <xdr:cNvPr id="9" name="Line 50">
            <a:extLst>
              <a:ext uri="{FF2B5EF4-FFF2-40B4-BE49-F238E27FC236}">
                <a16:creationId xmlns:a16="http://schemas.microsoft.com/office/drawing/2014/main" id="{7AF96506-4313-4A71-8C94-2327A6BF8C24}"/>
              </a:ext>
            </a:extLst>
          </xdr:cNvPr>
          <xdr:cNvSpPr/>
        </xdr:nvSpPr>
        <xdr:spPr>
          <a:xfrm>
            <a:off x="3492063" y="2783515"/>
            <a:ext cx="0" cy="2047451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*/ f7 f0 1"/>
              <a:gd name="f13" fmla="*/ f8 f0 1"/>
              <a:gd name="f14" fmla="?: f9 f3 1"/>
              <a:gd name="f15" fmla="?: f10 f4 1"/>
              <a:gd name="f16" fmla="?: f11 f5 1"/>
              <a:gd name="f17" fmla="*/ f12 1 f2"/>
              <a:gd name="f18" fmla="*/ f13 1 f2"/>
              <a:gd name="f19" fmla="*/ f14 1 21600"/>
              <a:gd name="f20" fmla="*/ f15 1 21600"/>
              <a:gd name="f21" fmla="*/ 21600 f14 1"/>
              <a:gd name="f22" fmla="*/ 21600 f15 1"/>
              <a:gd name="f23" fmla="+- f17 0 f1"/>
              <a:gd name="f24" fmla="+- f18 0 f1"/>
              <a:gd name="f25" fmla="min f20 f19"/>
              <a:gd name="f26" fmla="*/ f21 1 f16"/>
              <a:gd name="f27" fmla="*/ f22 1 f16"/>
              <a:gd name="f28" fmla="val f26"/>
              <a:gd name="f29" fmla="val f27"/>
              <a:gd name="f30" fmla="*/ f6 f25 1"/>
              <a:gd name="f31" fmla="*/ f28 f25 1"/>
              <a:gd name="f32" fmla="*/ f29 f25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3">
                <a:pos x="f30" y="f30"/>
              </a:cxn>
              <a:cxn ang="f24">
                <a:pos x="f31" y="f32"/>
              </a:cxn>
            </a:cxnLst>
            <a:rect l="f30" t="f30" r="f31" b="f32"/>
            <a:pathLst>
              <a:path>
                <a:moveTo>
                  <a:pt x="f30" y="f30"/>
                </a:moveTo>
                <a:lnTo>
                  <a:pt x="f31" y="f32"/>
                </a:lnTo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  <xdr:sp macro="" textlink="">
        <xdr:nvSpPr>
          <xdr:cNvPr id="10" name="Arc 7413">
            <a:extLst>
              <a:ext uri="{FF2B5EF4-FFF2-40B4-BE49-F238E27FC236}">
                <a16:creationId xmlns:a16="http://schemas.microsoft.com/office/drawing/2014/main" id="{78E2ECDB-4934-4540-B287-DB12667BD494}"/>
              </a:ext>
            </a:extLst>
          </xdr:cNvPr>
          <xdr:cNvSpPr/>
        </xdr:nvSpPr>
        <xdr:spPr>
          <a:xfrm flipH="1">
            <a:off x="3441268" y="4830546"/>
            <a:ext cx="60579" cy="143057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0"/>
              <a:gd name="f6" fmla="val 23017"/>
              <a:gd name="f7" fmla="val 43200"/>
              <a:gd name="f8" fmla="+- 0 0 1"/>
              <a:gd name="f9" fmla="val 46"/>
              <a:gd name="f10" fmla="val 471"/>
              <a:gd name="f11" fmla="val 15"/>
              <a:gd name="f12" fmla="val 944"/>
              <a:gd name="f13" fmla="val 1417"/>
              <a:gd name="f14" fmla="val 13346"/>
              <a:gd name="f15" fmla="val 9670"/>
              <a:gd name="f16" fmla="val 21600"/>
              <a:gd name="f17" fmla="val 33529"/>
              <a:gd name="f18" fmla="val 1395"/>
              <a:gd name="f19" fmla="val 1373"/>
              <a:gd name="f20" fmla="val 43199"/>
              <a:gd name="f21" fmla="val 1351"/>
              <a:gd name="f22" fmla="+- 0 0 -90"/>
              <a:gd name="f23" fmla="*/ f3 1 23017"/>
              <a:gd name="f24" fmla="*/ f4 1 43200"/>
              <a:gd name="f25" fmla="+- f7 0 f5"/>
              <a:gd name="f26" fmla="+- f6 0 f5"/>
              <a:gd name="f27" fmla="*/ f22 f0 1"/>
              <a:gd name="f28" fmla="*/ f26 1 23017"/>
              <a:gd name="f29" fmla="*/ f25 1 43200"/>
              <a:gd name="f30" fmla="*/ 0 f26 1"/>
              <a:gd name="f31" fmla="*/ 2147483646 f25 1"/>
              <a:gd name="f32" fmla="*/ 2147483646 f26 1"/>
              <a:gd name="f33" fmla="*/ f27 1 f2"/>
              <a:gd name="f34" fmla="*/ f30 1 23017"/>
              <a:gd name="f35" fmla="*/ f31 1 43200"/>
              <a:gd name="f36" fmla="*/ f32 1 23017"/>
              <a:gd name="f37" fmla="*/ 0 1 f28"/>
              <a:gd name="f38" fmla="*/ f6 1 f28"/>
              <a:gd name="f39" fmla="*/ 0 1 f29"/>
              <a:gd name="f40" fmla="*/ f7 1 f29"/>
              <a:gd name="f41" fmla="+- f33 0 f1"/>
              <a:gd name="f42" fmla="*/ f34 1 f28"/>
              <a:gd name="f43" fmla="*/ f35 1 f29"/>
              <a:gd name="f44" fmla="*/ f36 1 f28"/>
              <a:gd name="f45" fmla="*/ f37 f23 1"/>
              <a:gd name="f46" fmla="*/ f38 f23 1"/>
              <a:gd name="f47" fmla="*/ f40 f24 1"/>
              <a:gd name="f48" fmla="*/ f39 f24 1"/>
              <a:gd name="f49" fmla="*/ f42 f23 1"/>
              <a:gd name="f50" fmla="*/ f43 f24 1"/>
              <a:gd name="f51" fmla="*/ f44 f23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41">
                <a:pos x="f49" y="f50"/>
              </a:cxn>
              <a:cxn ang="f41">
                <a:pos x="f51" y="f50"/>
              </a:cxn>
              <a:cxn ang="f41">
                <a:pos x="f51" y="f50"/>
              </a:cxn>
            </a:cxnLst>
            <a:rect l="f45" t="f48" r="f46" b="f47"/>
            <a:pathLst>
              <a:path w="23017" h="43200" fill="none">
                <a:moveTo>
                  <a:pt x="f8" y="f9"/>
                </a:moveTo>
                <a:cubicBezTo>
                  <a:pt x="f10" y="f11"/>
                  <a:pt x="f12" y="f8"/>
                  <a:pt x="f13" y="f5"/>
                </a:cubicBezTo>
                <a:cubicBezTo>
                  <a:pt x="f14" y="f5"/>
                  <a:pt x="f6" y="f15"/>
                  <a:pt x="f6" y="f16"/>
                </a:cubicBezTo>
                <a:cubicBezTo>
                  <a:pt x="f6" y="f17"/>
                  <a:pt x="f14" y="f7"/>
                  <a:pt x="f13" y="f7"/>
                </a:cubicBezTo>
                <a:cubicBezTo>
                  <a:pt x="f18" y="f7"/>
                  <a:pt x="f19" y="f20"/>
                  <a:pt x="f21" y="f20"/>
                </a:cubicBezTo>
              </a:path>
              <a:path w="23017" h="43200" stroke="0">
                <a:moveTo>
                  <a:pt x="f8" y="f9"/>
                </a:moveTo>
                <a:cubicBezTo>
                  <a:pt x="f10" y="f11"/>
                  <a:pt x="f12" y="f8"/>
                  <a:pt x="f13" y="f5"/>
                </a:cubicBezTo>
                <a:cubicBezTo>
                  <a:pt x="f14" y="f5"/>
                  <a:pt x="f6" y="f15"/>
                  <a:pt x="f6" y="f16"/>
                </a:cubicBezTo>
                <a:cubicBezTo>
                  <a:pt x="f6" y="f17"/>
                  <a:pt x="f14" y="f7"/>
                  <a:pt x="f13" y="f7"/>
                </a:cubicBezTo>
                <a:cubicBezTo>
                  <a:pt x="f18" y="f7"/>
                  <a:pt x="f19" y="f20"/>
                  <a:pt x="f21" y="f20"/>
                </a:cubicBezTo>
                <a:lnTo>
                  <a:pt x="f13" y="f16"/>
                </a:lnTo>
                <a:lnTo>
                  <a:pt x="f8" y="f9"/>
                </a:lnTo>
                <a:close/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  <xdr:sp macro="" textlink="">
        <xdr:nvSpPr>
          <xdr:cNvPr id="11" name="Line 50">
            <a:extLst>
              <a:ext uri="{FF2B5EF4-FFF2-40B4-BE49-F238E27FC236}">
                <a16:creationId xmlns:a16="http://schemas.microsoft.com/office/drawing/2014/main" id="{B39A9E4F-DD9B-41AE-8349-B21C2DCA4DEF}"/>
              </a:ext>
            </a:extLst>
          </xdr:cNvPr>
          <xdr:cNvSpPr/>
        </xdr:nvSpPr>
        <xdr:spPr>
          <a:xfrm>
            <a:off x="3493306" y="4959495"/>
            <a:ext cx="0" cy="506367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*/ f7 f0 1"/>
              <a:gd name="f13" fmla="*/ f8 f0 1"/>
              <a:gd name="f14" fmla="?: f9 f3 1"/>
              <a:gd name="f15" fmla="?: f10 f4 1"/>
              <a:gd name="f16" fmla="?: f11 f5 1"/>
              <a:gd name="f17" fmla="*/ f12 1 f2"/>
              <a:gd name="f18" fmla="*/ f13 1 f2"/>
              <a:gd name="f19" fmla="*/ f14 1 21600"/>
              <a:gd name="f20" fmla="*/ f15 1 21600"/>
              <a:gd name="f21" fmla="*/ 21600 f14 1"/>
              <a:gd name="f22" fmla="*/ 21600 f15 1"/>
              <a:gd name="f23" fmla="+- f17 0 f1"/>
              <a:gd name="f24" fmla="+- f18 0 f1"/>
              <a:gd name="f25" fmla="min f20 f19"/>
              <a:gd name="f26" fmla="*/ f21 1 f16"/>
              <a:gd name="f27" fmla="*/ f22 1 f16"/>
              <a:gd name="f28" fmla="val f26"/>
              <a:gd name="f29" fmla="val f27"/>
              <a:gd name="f30" fmla="*/ f6 f25 1"/>
              <a:gd name="f31" fmla="*/ f28 f25 1"/>
              <a:gd name="f32" fmla="*/ f29 f25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3">
                <a:pos x="f30" y="f30"/>
              </a:cxn>
              <a:cxn ang="f24">
                <a:pos x="f31" y="f32"/>
              </a:cxn>
            </a:cxnLst>
            <a:rect l="f30" t="f30" r="f31" b="f32"/>
            <a:pathLst>
              <a:path>
                <a:moveTo>
                  <a:pt x="f30" y="f30"/>
                </a:moveTo>
                <a:lnTo>
                  <a:pt x="f31" y="f32"/>
                </a:lnTo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</xdr:grpSp>
    <xdr:clientData/>
  </xdr:oneCellAnchor>
  <xdr:oneCellAnchor>
    <xdr:from>
      <xdr:col>11</xdr:col>
      <xdr:colOff>612</xdr:colOff>
      <xdr:row>22</xdr:row>
      <xdr:rowOff>33549</xdr:rowOff>
    </xdr:from>
    <xdr:ext cx="3148462" cy="107999"/>
    <xdr:grpSp>
      <xdr:nvGrpSpPr>
        <xdr:cNvPr id="52" name="群組 6">
          <a:extLst>
            <a:ext uri="{FF2B5EF4-FFF2-40B4-BE49-F238E27FC236}">
              <a16:creationId xmlns:a16="http://schemas.microsoft.com/office/drawing/2014/main" id="{70658FAD-CABA-4B9B-8D03-527C75F3D4DF}"/>
            </a:ext>
          </a:extLst>
        </xdr:cNvPr>
        <xdr:cNvGrpSpPr/>
      </xdr:nvGrpSpPr>
      <xdr:grpSpPr>
        <a:xfrm>
          <a:off x="3524862" y="5329449"/>
          <a:ext cx="3148462" cy="107999"/>
          <a:chOff x="3496287" y="5329449"/>
          <a:chExt cx="3148462" cy="107999"/>
        </a:xfrm>
      </xdr:grpSpPr>
      <xdr:sp macro="" textlink="">
        <xdr:nvSpPr>
          <xdr:cNvPr id="53" name="Line 50">
            <a:extLst>
              <a:ext uri="{FF2B5EF4-FFF2-40B4-BE49-F238E27FC236}">
                <a16:creationId xmlns:a16="http://schemas.microsoft.com/office/drawing/2014/main" id="{6A2313F2-482B-43EE-A1BC-4E1A2AB68F82}"/>
              </a:ext>
            </a:extLst>
          </xdr:cNvPr>
          <xdr:cNvSpPr/>
        </xdr:nvSpPr>
        <xdr:spPr>
          <a:xfrm flipV="1">
            <a:off x="3496287" y="5426659"/>
            <a:ext cx="2545726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*/ f7 f0 1"/>
              <a:gd name="f13" fmla="*/ f8 f0 1"/>
              <a:gd name="f14" fmla="?: f9 f3 1"/>
              <a:gd name="f15" fmla="?: f10 f4 1"/>
              <a:gd name="f16" fmla="?: f11 f5 1"/>
              <a:gd name="f17" fmla="*/ f12 1 f2"/>
              <a:gd name="f18" fmla="*/ f13 1 f2"/>
              <a:gd name="f19" fmla="*/ f14 1 21600"/>
              <a:gd name="f20" fmla="*/ f15 1 21600"/>
              <a:gd name="f21" fmla="*/ 21600 f14 1"/>
              <a:gd name="f22" fmla="*/ 21600 f15 1"/>
              <a:gd name="f23" fmla="+- f17 0 f1"/>
              <a:gd name="f24" fmla="+- f18 0 f1"/>
              <a:gd name="f25" fmla="min f20 f19"/>
              <a:gd name="f26" fmla="*/ f21 1 f16"/>
              <a:gd name="f27" fmla="*/ f22 1 f16"/>
              <a:gd name="f28" fmla="val f26"/>
              <a:gd name="f29" fmla="val f27"/>
              <a:gd name="f30" fmla="*/ f6 f25 1"/>
              <a:gd name="f31" fmla="*/ f28 f25 1"/>
              <a:gd name="f32" fmla="*/ f29 f25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3">
                <a:pos x="f30" y="f30"/>
              </a:cxn>
              <a:cxn ang="f24">
                <a:pos x="f31" y="f32"/>
              </a:cxn>
            </a:cxnLst>
            <a:rect l="f30" t="f30" r="f31" b="f32"/>
            <a:pathLst>
              <a:path>
                <a:moveTo>
                  <a:pt x="f30" y="f30"/>
                </a:moveTo>
                <a:lnTo>
                  <a:pt x="f31" y="f32"/>
                </a:lnTo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  <xdr:sp macro="" textlink="">
        <xdr:nvSpPr>
          <xdr:cNvPr id="54" name="Arc 7413">
            <a:extLst>
              <a:ext uri="{FF2B5EF4-FFF2-40B4-BE49-F238E27FC236}">
                <a16:creationId xmlns:a16="http://schemas.microsoft.com/office/drawing/2014/main" id="{BC38C108-6499-4A11-A57D-56675E550E2F}"/>
              </a:ext>
            </a:extLst>
          </xdr:cNvPr>
          <xdr:cNvSpPr/>
        </xdr:nvSpPr>
        <xdr:spPr>
          <a:xfrm rot="5399996" flipH="1">
            <a:off x="6095515" y="5292361"/>
            <a:ext cx="107999" cy="182175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0"/>
              <a:gd name="f6" fmla="val 23017"/>
              <a:gd name="f7" fmla="val 43200"/>
              <a:gd name="f8" fmla="+- 0 0 1"/>
              <a:gd name="f9" fmla="val 46"/>
              <a:gd name="f10" fmla="val 471"/>
              <a:gd name="f11" fmla="val 15"/>
              <a:gd name="f12" fmla="val 944"/>
              <a:gd name="f13" fmla="val 1417"/>
              <a:gd name="f14" fmla="val 13346"/>
              <a:gd name="f15" fmla="val 9670"/>
              <a:gd name="f16" fmla="val 21600"/>
              <a:gd name="f17" fmla="val 33529"/>
              <a:gd name="f18" fmla="val 1395"/>
              <a:gd name="f19" fmla="val 1373"/>
              <a:gd name="f20" fmla="val 43199"/>
              <a:gd name="f21" fmla="val 1351"/>
              <a:gd name="f22" fmla="+- 0 0 -90"/>
              <a:gd name="f23" fmla="*/ f3 1 23017"/>
              <a:gd name="f24" fmla="*/ f4 1 43200"/>
              <a:gd name="f25" fmla="+- f7 0 f5"/>
              <a:gd name="f26" fmla="+- f6 0 f5"/>
              <a:gd name="f27" fmla="*/ f22 f0 1"/>
              <a:gd name="f28" fmla="*/ f26 1 23017"/>
              <a:gd name="f29" fmla="*/ f25 1 43200"/>
              <a:gd name="f30" fmla="*/ 0 f26 1"/>
              <a:gd name="f31" fmla="*/ 2147483646 f25 1"/>
              <a:gd name="f32" fmla="*/ 2147483646 f26 1"/>
              <a:gd name="f33" fmla="*/ f27 1 f2"/>
              <a:gd name="f34" fmla="*/ f30 1 23017"/>
              <a:gd name="f35" fmla="*/ f31 1 43200"/>
              <a:gd name="f36" fmla="*/ f32 1 23017"/>
              <a:gd name="f37" fmla="*/ 0 1 f28"/>
              <a:gd name="f38" fmla="*/ f6 1 f28"/>
              <a:gd name="f39" fmla="*/ 0 1 f29"/>
              <a:gd name="f40" fmla="*/ f7 1 f29"/>
              <a:gd name="f41" fmla="+- f33 0 f1"/>
              <a:gd name="f42" fmla="*/ f34 1 f28"/>
              <a:gd name="f43" fmla="*/ f35 1 f29"/>
              <a:gd name="f44" fmla="*/ f36 1 f28"/>
              <a:gd name="f45" fmla="*/ f37 f23 1"/>
              <a:gd name="f46" fmla="*/ f38 f23 1"/>
              <a:gd name="f47" fmla="*/ f40 f24 1"/>
              <a:gd name="f48" fmla="*/ f39 f24 1"/>
              <a:gd name="f49" fmla="*/ f42 f23 1"/>
              <a:gd name="f50" fmla="*/ f43 f24 1"/>
              <a:gd name="f51" fmla="*/ f44 f23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41">
                <a:pos x="f49" y="f50"/>
              </a:cxn>
              <a:cxn ang="f41">
                <a:pos x="f51" y="f50"/>
              </a:cxn>
              <a:cxn ang="f41">
                <a:pos x="f51" y="f50"/>
              </a:cxn>
            </a:cxnLst>
            <a:rect l="f45" t="f48" r="f46" b="f47"/>
            <a:pathLst>
              <a:path w="23017" h="43200" fill="none">
                <a:moveTo>
                  <a:pt x="f8" y="f9"/>
                </a:moveTo>
                <a:cubicBezTo>
                  <a:pt x="f10" y="f11"/>
                  <a:pt x="f12" y="f8"/>
                  <a:pt x="f13" y="f5"/>
                </a:cubicBezTo>
                <a:cubicBezTo>
                  <a:pt x="f14" y="f5"/>
                  <a:pt x="f6" y="f15"/>
                  <a:pt x="f6" y="f16"/>
                </a:cubicBezTo>
                <a:cubicBezTo>
                  <a:pt x="f6" y="f17"/>
                  <a:pt x="f14" y="f7"/>
                  <a:pt x="f13" y="f7"/>
                </a:cubicBezTo>
                <a:cubicBezTo>
                  <a:pt x="f18" y="f7"/>
                  <a:pt x="f19" y="f20"/>
                  <a:pt x="f21" y="f20"/>
                </a:cubicBezTo>
              </a:path>
              <a:path w="23017" h="43200" stroke="0">
                <a:moveTo>
                  <a:pt x="f8" y="f9"/>
                </a:moveTo>
                <a:cubicBezTo>
                  <a:pt x="f10" y="f11"/>
                  <a:pt x="f12" y="f8"/>
                  <a:pt x="f13" y="f5"/>
                </a:cubicBezTo>
                <a:cubicBezTo>
                  <a:pt x="f14" y="f5"/>
                  <a:pt x="f6" y="f15"/>
                  <a:pt x="f6" y="f16"/>
                </a:cubicBezTo>
                <a:cubicBezTo>
                  <a:pt x="f6" y="f17"/>
                  <a:pt x="f14" y="f7"/>
                  <a:pt x="f13" y="f7"/>
                </a:cubicBezTo>
                <a:cubicBezTo>
                  <a:pt x="f18" y="f7"/>
                  <a:pt x="f19" y="f20"/>
                  <a:pt x="f21" y="f20"/>
                </a:cubicBezTo>
                <a:lnTo>
                  <a:pt x="f13" y="f16"/>
                </a:lnTo>
                <a:lnTo>
                  <a:pt x="f8" y="f9"/>
                </a:lnTo>
                <a:close/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  <xdr:sp macro="" textlink="">
        <xdr:nvSpPr>
          <xdr:cNvPr id="55" name="Line 50">
            <a:extLst>
              <a:ext uri="{FF2B5EF4-FFF2-40B4-BE49-F238E27FC236}">
                <a16:creationId xmlns:a16="http://schemas.microsoft.com/office/drawing/2014/main" id="{09B82412-DB48-4B41-8EEF-5C645A7D87B2}"/>
              </a:ext>
            </a:extLst>
          </xdr:cNvPr>
          <xdr:cNvSpPr/>
        </xdr:nvSpPr>
        <xdr:spPr>
          <a:xfrm flipV="1">
            <a:off x="6248750" y="5424894"/>
            <a:ext cx="395999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*/ f7 f0 1"/>
              <a:gd name="f13" fmla="*/ f8 f0 1"/>
              <a:gd name="f14" fmla="?: f9 f3 1"/>
              <a:gd name="f15" fmla="?: f10 f4 1"/>
              <a:gd name="f16" fmla="?: f11 f5 1"/>
              <a:gd name="f17" fmla="*/ f12 1 f2"/>
              <a:gd name="f18" fmla="*/ f13 1 f2"/>
              <a:gd name="f19" fmla="*/ f14 1 21600"/>
              <a:gd name="f20" fmla="*/ f15 1 21600"/>
              <a:gd name="f21" fmla="*/ 21600 f14 1"/>
              <a:gd name="f22" fmla="*/ 21600 f15 1"/>
              <a:gd name="f23" fmla="+- f17 0 f1"/>
              <a:gd name="f24" fmla="+- f18 0 f1"/>
              <a:gd name="f25" fmla="min f20 f19"/>
              <a:gd name="f26" fmla="*/ f21 1 f16"/>
              <a:gd name="f27" fmla="*/ f22 1 f16"/>
              <a:gd name="f28" fmla="val f26"/>
              <a:gd name="f29" fmla="val f27"/>
              <a:gd name="f30" fmla="*/ f6 f25 1"/>
              <a:gd name="f31" fmla="*/ f28 f25 1"/>
              <a:gd name="f32" fmla="*/ f29 f25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3">
                <a:pos x="f30" y="f30"/>
              </a:cxn>
              <a:cxn ang="f24">
                <a:pos x="f31" y="f32"/>
              </a:cxn>
            </a:cxnLst>
            <a:rect l="f30" t="f30" r="f31" b="f32"/>
            <a:pathLst>
              <a:path>
                <a:moveTo>
                  <a:pt x="f30" y="f30"/>
                </a:moveTo>
                <a:lnTo>
                  <a:pt x="f31" y="f32"/>
                </a:lnTo>
              </a:path>
            </a:pathLst>
          </a:custGeom>
          <a:noFill/>
          <a:ln w="9528" cap="flat">
            <a:solidFill>
              <a:srgbClr val="000000"/>
            </a:solidFill>
            <a:prstDash val="solid"/>
            <a:round/>
            <a:tailEnd type="arrow"/>
          </a:ln>
        </xdr:spPr>
        <xdr:txBody>
          <a:bodyPr vert="horz" wrap="square" lIns="0" tIns="0" rIns="0" bIns="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ea typeface="新細明體" pitchFamily="18"/>
            </a:endParaRPr>
          </a:p>
        </xdr:txBody>
      </xdr:sp>
    </xdr:grpSp>
    <xdr:clientData/>
  </xdr:oneCellAnchor>
  <xdr:oneCellAnchor>
    <xdr:from>
      <xdr:col>25</xdr:col>
      <xdr:colOff>2798</xdr:colOff>
      <xdr:row>33</xdr:row>
      <xdr:rowOff>9528</xdr:rowOff>
    </xdr:from>
    <xdr:ext cx="0" cy="434724"/>
    <xdr:sp macro="" textlink="">
      <xdr:nvSpPr>
        <xdr:cNvPr id="96" name="Line 6">
          <a:extLst>
            <a:ext uri="{FF2B5EF4-FFF2-40B4-BE49-F238E27FC236}">
              <a16:creationId xmlns:a16="http://schemas.microsoft.com/office/drawing/2014/main" id="{DC05EA99-CD71-401F-8E23-568C0C241445}"/>
            </a:ext>
          </a:extLst>
        </xdr:cNvPr>
        <xdr:cNvSpPr/>
      </xdr:nvSpPr>
      <xdr:spPr>
        <a:xfrm flipV="1">
          <a:off x="9899273" y="7820028"/>
          <a:ext cx="0" cy="434724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24</xdr:col>
      <xdr:colOff>257175</xdr:colOff>
      <xdr:row>33</xdr:row>
      <xdr:rowOff>9528</xdr:rowOff>
    </xdr:from>
    <xdr:ext cx="0" cy="434724"/>
    <xdr:sp macro="" textlink="">
      <xdr:nvSpPr>
        <xdr:cNvPr id="95" name="Line 22">
          <a:extLst>
            <a:ext uri="{FF2B5EF4-FFF2-40B4-BE49-F238E27FC236}">
              <a16:creationId xmlns:a16="http://schemas.microsoft.com/office/drawing/2014/main" id="{0EE0785D-4032-4A33-9DDC-FDA633F0578C}"/>
            </a:ext>
          </a:extLst>
        </xdr:cNvPr>
        <xdr:cNvSpPr/>
      </xdr:nvSpPr>
      <xdr:spPr>
        <a:xfrm>
          <a:off x="9820275" y="7820028"/>
          <a:ext cx="0" cy="434724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tailEnd type="arrow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hoami-wplin\wplin\WINDOWS\TEMP\c.notes.data\Share%20Files\DOCUME~1\ADMINI~1\LOCALS~1\Temp\WINDOWS\TEMP\&#26494;&#27743;\NEW_SA\970808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0d01x00137\&#27700;&#34389;&#29702;\capacity\TM&amp;TC%20&#23450;&#326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1 起業計画案_新_"/>
      <sheetName val="SA1 起業計画案（新）"/>
      <sheetName val="(三月份)自來水進水統計"/>
      <sheetName val="History"/>
      <sheetName val="06-1"/>
      <sheetName val="06-2"/>
      <sheetName val="06-3"/>
      <sheetName val="06-4"/>
      <sheetName val="06-5"/>
      <sheetName val="06-6"/>
      <sheetName val="(四月份)自來水進水統計 "/>
      <sheetName val="06-7"/>
      <sheetName val="06-8"/>
      <sheetName val="06-9"/>
      <sheetName val="06-10"/>
      <sheetName val="06-11"/>
      <sheetName val="06-12"/>
      <sheetName val="06-01"/>
      <sheetName val="06-02"/>
      <sheetName val="06-03"/>
      <sheetName val="09-6-04"/>
      <sheetName val="06-05"/>
      <sheetName val="06-06"/>
      <sheetName val="06-07"/>
      <sheetName val="06-1-12"/>
      <sheetName val="07-1"/>
      <sheetName val="07-2"/>
      <sheetName val="07-3"/>
      <sheetName val="95-1"/>
      <sheetName val="圖(95-1)"/>
      <sheetName val="95-2"/>
      <sheetName val="圖(95-2"/>
      <sheetName val="95-3"/>
      <sheetName val="圖(95-3)"/>
      <sheetName val="95-4"/>
      <sheetName val="圖(95-4)"/>
      <sheetName val="95-5"/>
      <sheetName val="圖(95-5)"/>
      <sheetName val="95-6"/>
      <sheetName val="圖(95-6)"/>
      <sheetName val="95-7"/>
      <sheetName val="力晶8A_12A_B進出水流程圖"/>
      <sheetName val="95-8"/>
      <sheetName val="95-9"/>
      <sheetName val="SA1 起業計?案（新）"/>
      <sheetName val="70K(For WT)"/>
      <sheetName val="70K(For 管理局 Monthly)(外)"/>
      <sheetName val="Sample_化學藥品用量統計(For Monthly)"/>
      <sheetName val="Tag"/>
      <sheetName val="Quarility"/>
      <sheetName val="Sample_再生瓦斯用量(For 空調課)"/>
      <sheetName val="Sample_自來水&amp;放流水 統計(For 管理局)"/>
      <sheetName val="Trend Chart"/>
      <sheetName val="Trend Chart_02"/>
      <sheetName val="製程排量"/>
      <sheetName val="製程排量(R1)"/>
      <sheetName val="空調量"/>
      <sheetName val="再生廢量"/>
      <sheetName val="P12再生"/>
      <sheetName val="CT耗量評估"/>
      <sheetName val="CMP排量"/>
      <sheetName val="CMP污泥"/>
      <sheetName val="96年1月"/>
      <sheetName val="96年2月"/>
      <sheetName val="96年3月"/>
      <sheetName val="96年4月"/>
      <sheetName val="96年5月"/>
      <sheetName val="96年6月"/>
      <sheetName val="96年7月"/>
      <sheetName val="96年8月"/>
      <sheetName val="F2 CW"/>
      <sheetName val="F2 UPW"/>
      <sheetName val="Sheet2"/>
      <sheetName val="Sheet1"/>
      <sheetName val="水錶位置"/>
      <sheetName val="SA1 起業計_案（新）"/>
      <sheetName val="每日紀錄表"/>
      <sheetName val="T315XW01 Final"/>
      <sheetName val="SA1_起業計画案_新_1"/>
      <sheetName val="SA1_起業計画案（新）1"/>
      <sheetName val="(四月份)自來水進水統計_1"/>
      <sheetName val="SA1_起業計?案（新）1"/>
      <sheetName val="70K(For_WT)1"/>
      <sheetName val="70K(For_管理局_Monthly)(外)1"/>
      <sheetName val="Sample_化學藥品用量統計(For_Monthly)1"/>
      <sheetName val="Sample_再生瓦斯用量(For_空調課)1"/>
      <sheetName val="Sample_自來水&amp;放流水_統計(For_管理局)1"/>
      <sheetName val="Trend_Chart1"/>
      <sheetName val="Trend_Chart_021"/>
      <sheetName val="F2_CW1"/>
      <sheetName val="F2_UPW1"/>
      <sheetName val="SA1_起業計_案（新）1"/>
      <sheetName val="T315XW01_Final1"/>
      <sheetName val="Raw_Data"/>
      <sheetName val="SA1_起業計画案_新_"/>
      <sheetName val="SA1_起業計画案（新）"/>
      <sheetName val="(四月份)自來水進水統計_"/>
      <sheetName val="SA1_起業計?案（新）"/>
      <sheetName val="70K(For_WT)"/>
      <sheetName val="70K(For_管理局_Monthly)(外)"/>
      <sheetName val="Sample_化學藥品用量統計(For_Monthly)"/>
      <sheetName val="Sample_再生瓦斯用量(For_空調課)"/>
      <sheetName val="Sample_自來水&amp;放流水_統計(For_管理局)"/>
      <sheetName val="Trend_Chart"/>
      <sheetName val="Trend_Chart_02"/>
      <sheetName val="F2_CW"/>
      <sheetName val="F2_UPW"/>
      <sheetName val="SA1_起業計_案（新）"/>
      <sheetName val="T315XW01_Final"/>
      <sheetName val="SA1_起業計画案(新)1"/>
      <sheetName val="SA1_起業計画案_新_2"/>
      <sheetName val="SA1_起業計画案（新）2"/>
      <sheetName val="(四月份)自來水進水統計_2"/>
      <sheetName val="SA1_起業計?案（新）2"/>
      <sheetName val="70K(For_WT)2"/>
      <sheetName val="70K(For_管理局_Monthly)(外)2"/>
      <sheetName val="Sample_化學藥品用量統計(For_Monthly)2"/>
      <sheetName val="Sample_再生瓦斯用量(For_空調課)2"/>
      <sheetName val="Sample_自來水&amp;放流水_統計(For_管理局)2"/>
      <sheetName val="Trend_Chart2"/>
      <sheetName val="Trend_Chart_022"/>
      <sheetName val="F2_CW2"/>
      <sheetName val="F2_UPW2"/>
      <sheetName val="SA1_起業計_案（新）2"/>
      <sheetName val="T315XW01_Final2"/>
      <sheetName val="SA1_起業計画案_新_3"/>
      <sheetName val="SA1_起業計画案（新）3"/>
      <sheetName val="(四月份)自來水進水統計_3"/>
      <sheetName val="SA1_起業計?案（新）3"/>
      <sheetName val="70K(For_WT)3"/>
      <sheetName val="70K(For_管理局_Monthly)(外)3"/>
      <sheetName val="Sample_化學藥品用量統計(For_Monthly)3"/>
      <sheetName val="Sample_再生瓦斯用量(For_空調課)3"/>
      <sheetName val="Sample_自來水&amp;放流水_統計(For_管理局)3"/>
      <sheetName val="Trend_Chart3"/>
      <sheetName val="Trend_Chart_023"/>
      <sheetName val="F2_CW3"/>
      <sheetName val="F2_UPW3"/>
      <sheetName val="SA1_起業計_案（新）3"/>
      <sheetName val="T315XW01_Fina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/>
      <sheetData sheetId="73"/>
      <sheetData sheetId="74"/>
      <sheetData sheetId="75" refreshError="1"/>
      <sheetData sheetId="76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1 起業計画案_新_"/>
      <sheetName val="Sheet1"/>
      <sheetName val="Sheet2"/>
      <sheetName val="Sheet3"/>
      <sheetName val="SA1 起業計画案（新）"/>
      <sheetName val="#REF"/>
      <sheetName val="PSC FabI"/>
      <sheetName val="TM&amp;TC 定義"/>
      <sheetName val="RTP+Poly+Tel CP"/>
      <sheetName val="RGP"/>
      <sheetName val="SA1________"/>
      <sheetName val="SA1_起業計画案_新_1"/>
      <sheetName val="SA1_起業計画案（新）1"/>
      <sheetName val="PSC_FabI1"/>
      <sheetName val="TM&amp;TC_定義1"/>
      <sheetName val="RTP+Poly+Tel_CP1"/>
      <sheetName val="SA1_起業計画案_新_"/>
      <sheetName val="SA1_起業計画案（新）"/>
      <sheetName val="PSC_FabI"/>
      <sheetName val="TM&amp;TC_定義"/>
      <sheetName val="RTP+Poly+Tel_CP"/>
      <sheetName val="SA1_起業計画案(新)1"/>
      <sheetName val="SA1_起業計画案_新_2"/>
      <sheetName val="SA1_起業計画案（新）2"/>
      <sheetName val="PSC_FabI2"/>
      <sheetName val="TM&amp;TC_定義2"/>
      <sheetName val="RTP+Poly+Tel_CP2"/>
      <sheetName val="SA1_起業計画案_新_3"/>
      <sheetName val="SA1_起業計画案（新）3"/>
      <sheetName val="PSC_FabI3"/>
      <sheetName val="TM&amp;TC_定義3"/>
      <sheetName val="RTP+Poly+Tel_CP3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C69"/>
  <sheetViews>
    <sheetView tabSelected="1" topLeftCell="A9" workbookViewId="0">
      <selection activeCell="V45" sqref="V45"/>
    </sheetView>
  </sheetViews>
  <sheetFormatPr defaultColWidth="8.875" defaultRowHeight="15"/>
  <cols>
    <col min="1" max="1" width="2.5" style="75" customWidth="1"/>
    <col min="2" max="3" width="4.375" style="75" customWidth="1"/>
    <col min="4" max="4" width="1.625" style="75" customWidth="1"/>
    <col min="5" max="5" width="6.25" style="75" customWidth="1"/>
    <col min="6" max="6" width="3.875" style="75" customWidth="1"/>
    <col min="7" max="7" width="4.375" style="75" customWidth="1"/>
    <col min="8" max="8" width="4.875" style="75" customWidth="1"/>
    <col min="9" max="9" width="3.875" style="75" customWidth="1"/>
    <col min="10" max="10" width="4" style="75" customWidth="1"/>
    <col min="11" max="11" width="6.125" style="75" customWidth="1"/>
    <col min="12" max="12" width="4.375" style="75" customWidth="1"/>
    <col min="13" max="13" width="6.875" style="75" customWidth="1"/>
    <col min="14" max="15" width="4.375" style="75" customWidth="1"/>
    <col min="16" max="16" width="5.375" style="75" customWidth="1"/>
    <col min="17" max="17" width="4.375" style="75" customWidth="1"/>
    <col min="18" max="18" width="5" style="75" customWidth="1"/>
    <col min="19" max="19" width="7.625" style="75" customWidth="1"/>
    <col min="20" max="20" width="8.75" style="75" customWidth="1"/>
    <col min="21" max="21" width="7.875" style="75" customWidth="1"/>
    <col min="22" max="22" width="8.25" style="75" customWidth="1"/>
    <col min="23" max="23" width="9" style="75" customWidth="1"/>
    <col min="24" max="26" width="4.375" style="75" customWidth="1"/>
    <col min="27" max="27" width="3.125" style="75" customWidth="1"/>
    <col min="28" max="28" width="6.875" style="75" customWidth="1"/>
    <col min="29" max="30" width="4.375" style="75" customWidth="1"/>
    <col min="31" max="31" width="5.625" style="75" customWidth="1"/>
    <col min="32" max="32" width="4.375" style="75" customWidth="1"/>
    <col min="33" max="33" width="6.5" style="75" customWidth="1"/>
    <col min="34" max="38" width="4.375" style="75" customWidth="1"/>
    <col min="39" max="39" width="6.75" style="75" customWidth="1"/>
    <col min="40" max="40" width="5.875" style="75" customWidth="1"/>
    <col min="41" max="41" width="5.625" style="75" customWidth="1"/>
    <col min="42" max="45" width="4.375" style="75" customWidth="1"/>
    <col min="46" max="46" width="5.75" style="75" customWidth="1"/>
    <col min="47" max="47" width="5.5" style="75" customWidth="1"/>
    <col min="48" max="48" width="32" style="75" customWidth="1"/>
    <col min="49" max="53" width="4.375" style="75" customWidth="1"/>
    <col min="54" max="54" width="8.875" style="75" customWidth="1"/>
    <col min="55" max="16384" width="8.875" style="75"/>
  </cols>
  <sheetData>
    <row r="1" spans="2:55" s="77" customFormat="1" ht="22.9" customHeight="1">
      <c r="B1" s="224" t="s">
        <v>0</v>
      </c>
      <c r="C1" s="224"/>
      <c r="D1" s="224"/>
      <c r="E1" s="224"/>
      <c r="F1" s="225"/>
      <c r="G1" s="225"/>
      <c r="H1" s="73" t="s">
        <v>1</v>
      </c>
      <c r="I1" s="225"/>
      <c r="J1" s="225"/>
      <c r="K1" s="73" t="s">
        <v>2</v>
      </c>
      <c r="L1" s="73"/>
      <c r="M1" s="73"/>
      <c r="N1" s="224" t="s">
        <v>3</v>
      </c>
      <c r="O1" s="224"/>
      <c r="P1" s="224"/>
      <c r="Q1" s="224"/>
      <c r="R1" s="226" t="s">
        <v>4</v>
      </c>
      <c r="S1" s="226"/>
      <c r="T1" s="226"/>
      <c r="U1" s="226"/>
      <c r="V1" s="226"/>
      <c r="W1" s="226"/>
      <c r="X1" s="226"/>
      <c r="Y1" s="74"/>
      <c r="Z1" s="74"/>
      <c r="AA1" s="74"/>
      <c r="AB1" s="74"/>
      <c r="AC1" s="75"/>
      <c r="AD1" s="75"/>
      <c r="AE1" s="75"/>
      <c r="AF1" s="75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5"/>
      <c r="AR1" s="76"/>
      <c r="AS1" s="76"/>
      <c r="AT1" s="76"/>
      <c r="AU1" s="76"/>
      <c r="AV1" s="76"/>
      <c r="AW1" s="74"/>
      <c r="AX1" s="74"/>
      <c r="AY1" s="74"/>
      <c r="AZ1" s="74"/>
      <c r="BA1" s="74"/>
      <c r="BB1" s="74"/>
      <c r="BC1" s="74"/>
    </row>
    <row r="2" spans="2:55" s="77" customFormat="1" ht="25.5" customHeight="1">
      <c r="B2" s="224" t="s">
        <v>5</v>
      </c>
      <c r="C2" s="224"/>
      <c r="D2" s="224"/>
      <c r="E2" s="224"/>
      <c r="F2" s="227" t="s">
        <v>6</v>
      </c>
      <c r="G2" s="227"/>
      <c r="H2" s="227"/>
      <c r="I2" s="227"/>
      <c r="J2" s="227"/>
      <c r="K2" s="75"/>
      <c r="L2" s="75"/>
      <c r="M2" s="75"/>
      <c r="N2" s="224" t="s">
        <v>7</v>
      </c>
      <c r="O2" s="224"/>
      <c r="P2" s="224"/>
      <c r="Q2" s="224"/>
      <c r="R2" s="226" t="s">
        <v>8</v>
      </c>
      <c r="S2" s="226"/>
      <c r="T2" s="226"/>
      <c r="U2" s="226"/>
      <c r="V2" s="226"/>
      <c r="W2" s="226"/>
      <c r="X2" s="226"/>
      <c r="Y2" s="74"/>
      <c r="Z2" s="74"/>
      <c r="AA2" s="74"/>
      <c r="AB2" s="74"/>
      <c r="AC2" s="74"/>
      <c r="AD2" s="74"/>
      <c r="AE2" s="74"/>
      <c r="AF2" s="74"/>
      <c r="AG2" s="78" t="s">
        <v>9</v>
      </c>
      <c r="AH2" s="74"/>
      <c r="AI2" s="74"/>
      <c r="AJ2" s="74"/>
      <c r="AK2" s="74"/>
      <c r="AL2" s="74"/>
      <c r="AM2" s="74"/>
      <c r="AN2" s="74"/>
      <c r="AO2" s="75"/>
      <c r="AP2" s="75"/>
      <c r="AQ2" s="75"/>
      <c r="AR2" s="74"/>
      <c r="AS2" s="74"/>
      <c r="AT2" s="74"/>
      <c r="AU2" s="74"/>
      <c r="AV2" s="74"/>
      <c r="AW2" s="75"/>
      <c r="AX2" s="75"/>
      <c r="AY2" s="75"/>
      <c r="AZ2" s="75"/>
      <c r="BA2" s="75"/>
      <c r="BB2" s="75"/>
      <c r="BC2" s="75"/>
    </row>
    <row r="3" spans="2:55" s="77" customFormat="1" ht="22.9" customHeight="1"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75"/>
      <c r="AX3" s="75"/>
      <c r="AY3" s="75"/>
      <c r="AZ3" s="75"/>
      <c r="BA3" s="75"/>
      <c r="BB3" s="75"/>
      <c r="BC3" s="75"/>
    </row>
    <row r="4" spans="2:55" s="77" customFormat="1" ht="15.6" customHeight="1"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</row>
    <row r="5" spans="2:55" s="77" customFormat="1" ht="18" customHeight="1" thickBot="1">
      <c r="B5" s="75"/>
      <c r="C5" s="75"/>
      <c r="D5" s="75"/>
      <c r="E5" s="75"/>
      <c r="F5" s="75"/>
      <c r="G5" s="75"/>
      <c r="H5" s="75"/>
      <c r="I5" s="75"/>
      <c r="J5" s="75"/>
      <c r="K5" s="221">
        <f>E9+S40-AM6-K8</f>
        <v>10</v>
      </c>
      <c r="L5" s="221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</row>
    <row r="6" spans="2:55" s="77" customFormat="1" ht="18" customHeight="1" thickBot="1">
      <c r="B6" s="75"/>
      <c r="C6" s="75"/>
      <c r="D6" s="81"/>
      <c r="E6" s="222" t="s">
        <v>10</v>
      </c>
      <c r="F6" s="222"/>
      <c r="G6" s="222"/>
      <c r="H6" s="222"/>
      <c r="I6" s="75"/>
      <c r="J6" s="75"/>
      <c r="K6" s="75"/>
      <c r="L6" s="82" t="s">
        <v>11</v>
      </c>
      <c r="M6" s="75"/>
      <c r="N6" s="81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223">
        <v>140</v>
      </c>
      <c r="AN6" s="223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</row>
    <row r="7" spans="2:55" s="77" customFormat="1" ht="18" customHeight="1" thickBot="1">
      <c r="B7" s="75"/>
      <c r="C7" s="75"/>
      <c r="D7" s="81"/>
      <c r="E7" s="222"/>
      <c r="F7" s="222"/>
      <c r="G7" s="222"/>
      <c r="H7" s="222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83" t="s">
        <v>12</v>
      </c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</row>
    <row r="8" spans="2:55" s="77" customFormat="1" ht="18" customHeight="1">
      <c r="B8" s="75"/>
      <c r="C8" s="75"/>
      <c r="D8" s="75"/>
      <c r="E8" s="75"/>
      <c r="F8" s="75"/>
      <c r="G8" s="75"/>
      <c r="H8" s="75"/>
      <c r="I8" s="75"/>
      <c r="J8" s="75"/>
      <c r="K8" s="84">
        <v>10</v>
      </c>
      <c r="L8" s="75"/>
      <c r="M8" s="75"/>
      <c r="N8" s="75"/>
      <c r="O8" s="75"/>
      <c r="P8" s="223">
        <v>500</v>
      </c>
      <c r="Q8" s="223"/>
      <c r="R8" s="75"/>
      <c r="S8" s="75"/>
      <c r="T8" s="75"/>
      <c r="U8" s="75"/>
      <c r="V8" s="75"/>
      <c r="W8" s="75"/>
      <c r="X8" s="75"/>
      <c r="Y8" s="75"/>
      <c r="Z8" s="75"/>
      <c r="AA8" s="75"/>
      <c r="AB8" s="223">
        <v>0</v>
      </c>
      <c r="AC8" s="223"/>
      <c r="AD8" s="8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</row>
    <row r="9" spans="2:55" s="77" customFormat="1" ht="18" customHeight="1">
      <c r="B9" s="75"/>
      <c r="C9" s="75"/>
      <c r="D9" s="75"/>
      <c r="E9" s="223">
        <v>150</v>
      </c>
      <c r="F9" s="223"/>
      <c r="G9" s="75"/>
      <c r="H9" s="81"/>
      <c r="I9" s="75"/>
      <c r="J9" s="86"/>
      <c r="K9" s="87" t="s">
        <v>13</v>
      </c>
      <c r="L9" s="75"/>
      <c r="M9" s="75"/>
      <c r="N9" s="75"/>
      <c r="O9" s="75"/>
      <c r="P9" s="88" t="s">
        <v>14</v>
      </c>
      <c r="Q9" s="89"/>
      <c r="R9" s="75"/>
      <c r="S9" s="75"/>
      <c r="T9" s="84">
        <v>20</v>
      </c>
      <c r="U9" s="75"/>
      <c r="V9" s="75"/>
      <c r="W9" s="75"/>
      <c r="X9" s="75"/>
      <c r="Y9" s="75"/>
      <c r="Z9" s="75"/>
      <c r="AA9" s="75"/>
      <c r="AB9" s="75"/>
      <c r="AC9" s="90" t="s">
        <v>15</v>
      </c>
      <c r="AD9" s="75"/>
      <c r="AE9" s="75"/>
      <c r="AF9" s="75"/>
      <c r="AG9" s="81"/>
      <c r="AH9" s="87"/>
      <c r="AI9" s="87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</row>
    <row r="10" spans="2:55" s="77" customFormat="1" ht="18" customHeight="1" thickBot="1">
      <c r="B10" s="75"/>
      <c r="C10" s="75"/>
      <c r="D10" s="75"/>
      <c r="E10" s="232" t="s">
        <v>16</v>
      </c>
      <c r="F10" s="232"/>
      <c r="G10" s="75"/>
      <c r="H10" s="81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87"/>
      <c r="T10" s="91" t="s">
        <v>17</v>
      </c>
      <c r="U10" s="90"/>
      <c r="V10" s="229" t="s">
        <v>18</v>
      </c>
      <c r="W10" s="229"/>
      <c r="X10" s="75"/>
      <c r="Y10" s="75"/>
      <c r="Z10" s="75"/>
      <c r="AA10" s="75"/>
      <c r="AB10" s="75"/>
      <c r="AC10" s="75"/>
      <c r="AD10" s="75"/>
      <c r="AE10" s="75"/>
      <c r="AF10" s="75"/>
      <c r="AG10" s="81"/>
      <c r="AH10" s="81"/>
      <c r="AI10" s="75"/>
      <c r="AJ10" s="92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</row>
    <row r="11" spans="2:55" s="77" customFormat="1" ht="18" customHeight="1" thickBot="1">
      <c r="B11" s="233">
        <v>10000</v>
      </c>
      <c r="C11" s="233"/>
      <c r="D11" s="75"/>
      <c r="E11" s="75"/>
      <c r="F11" s="75"/>
      <c r="G11" s="223">
        <v>9000</v>
      </c>
      <c r="H11" s="223"/>
      <c r="I11" s="75"/>
      <c r="J11" s="75"/>
      <c r="K11" s="75"/>
      <c r="L11" s="75"/>
      <c r="M11" s="221">
        <f>G11+M20+Q15-P8+K24+K25+H16+K26</f>
        <v>11600</v>
      </c>
      <c r="N11" s="221"/>
      <c r="O11" s="75"/>
      <c r="P11" s="75"/>
      <c r="Q11" s="75"/>
      <c r="R11" s="234" t="s">
        <v>19</v>
      </c>
      <c r="S11" s="234"/>
      <c r="T11" s="234"/>
      <c r="U11" s="93"/>
      <c r="V11" s="221">
        <f>M11-(Q13+AE14+T9)</f>
        <v>7080</v>
      </c>
      <c r="W11" s="221"/>
      <c r="X11" s="75"/>
      <c r="Y11" s="234" t="s">
        <v>20</v>
      </c>
      <c r="Z11" s="234"/>
      <c r="AA11" s="234"/>
      <c r="AB11" s="234"/>
      <c r="AC11" s="75"/>
      <c r="AD11" s="75"/>
      <c r="AE11" s="221">
        <f>P8+V11-AA17-AB8</f>
        <v>880</v>
      </c>
      <c r="AF11" s="221"/>
      <c r="AG11" s="81"/>
      <c r="AH11" s="75"/>
      <c r="AI11" s="75"/>
      <c r="AJ11" s="236">
        <f>SUM(AE11,AE14,AE24,AE39)-AH22</f>
        <v>3560</v>
      </c>
      <c r="AK11" s="236"/>
      <c r="AL11" s="237" t="s">
        <v>21</v>
      </c>
      <c r="AM11" s="237"/>
      <c r="AN11" s="75"/>
      <c r="AO11" s="75"/>
      <c r="AP11" s="75"/>
      <c r="AQ11" s="221">
        <f>SUM(AM6,AJ11)-AL14</f>
        <v>3700</v>
      </c>
      <c r="AR11" s="221"/>
      <c r="AS11" s="88"/>
      <c r="AT11" s="88"/>
      <c r="AU11" s="88"/>
      <c r="AV11" s="88"/>
      <c r="AW11" s="88"/>
      <c r="AX11" s="88"/>
      <c r="AY11" s="88"/>
      <c r="AZ11" s="88"/>
      <c r="BA11" s="88"/>
      <c r="BB11" s="75"/>
      <c r="BC11" s="75"/>
    </row>
    <row r="12" spans="2:55" s="77" customFormat="1" ht="23.65" customHeight="1" thickBot="1">
      <c r="B12" s="94" t="s">
        <v>22</v>
      </c>
      <c r="C12" s="95"/>
      <c r="D12" s="75"/>
      <c r="E12" s="75"/>
      <c r="F12" s="75"/>
      <c r="G12" s="228" t="s">
        <v>23</v>
      </c>
      <c r="H12" s="228"/>
      <c r="I12" s="96"/>
      <c r="J12" s="75"/>
      <c r="K12" s="75"/>
      <c r="L12" s="75"/>
      <c r="M12" s="229" t="s">
        <v>24</v>
      </c>
      <c r="N12" s="229"/>
      <c r="O12" s="75"/>
      <c r="P12" s="75"/>
      <c r="Q12" s="75"/>
      <c r="R12" s="234"/>
      <c r="S12" s="234"/>
      <c r="T12" s="234"/>
      <c r="U12" s="93"/>
      <c r="V12" s="97"/>
      <c r="W12" s="98"/>
      <c r="X12" s="75"/>
      <c r="Y12" s="234"/>
      <c r="Z12" s="234"/>
      <c r="AA12" s="234"/>
      <c r="AB12" s="234"/>
      <c r="AC12" s="75"/>
      <c r="AD12" s="75"/>
      <c r="AE12" s="230" t="s">
        <v>25</v>
      </c>
      <c r="AF12" s="230"/>
      <c r="AG12" s="81"/>
      <c r="AH12" s="81"/>
      <c r="AI12" s="75"/>
      <c r="AJ12" s="231" t="s">
        <v>26</v>
      </c>
      <c r="AK12" s="231"/>
      <c r="AL12" s="237"/>
      <c r="AM12" s="237"/>
      <c r="AN12" s="75"/>
      <c r="AO12" s="75"/>
      <c r="AP12" s="99" t="s">
        <v>27</v>
      </c>
      <c r="AQ12" s="75"/>
      <c r="AR12" s="99"/>
      <c r="AS12" s="81"/>
      <c r="AT12" s="81"/>
      <c r="AU12" s="81"/>
      <c r="AV12" s="81"/>
      <c r="AW12" s="81"/>
      <c r="AX12" s="81"/>
      <c r="AY12" s="81"/>
      <c r="AZ12" s="81"/>
      <c r="BA12" s="81"/>
      <c r="BB12" s="75"/>
      <c r="BC12" s="75"/>
    </row>
    <row r="13" spans="2:55" s="77" customFormat="1" ht="18" customHeight="1" thickBot="1">
      <c r="B13" s="75"/>
      <c r="C13" s="75"/>
      <c r="D13" s="75"/>
      <c r="E13" s="221">
        <f>B11-E9-G11</f>
        <v>850</v>
      </c>
      <c r="F13" s="221"/>
      <c r="G13" s="75"/>
      <c r="H13" s="75"/>
      <c r="I13" s="75"/>
      <c r="J13" s="75"/>
      <c r="K13" s="75"/>
      <c r="L13" s="75"/>
      <c r="M13" s="75"/>
      <c r="N13" s="75"/>
      <c r="O13" s="75"/>
      <c r="P13" s="100"/>
      <c r="Q13" s="221">
        <f>Q15+S17</f>
        <v>4000</v>
      </c>
      <c r="R13" s="221"/>
      <c r="S13" s="101"/>
      <c r="T13" s="75"/>
      <c r="U13" s="75"/>
      <c r="V13" s="102"/>
      <c r="W13" s="103">
        <v>12000</v>
      </c>
      <c r="X13" s="104"/>
      <c r="Y13" s="75"/>
      <c r="Z13" s="75"/>
      <c r="AA13" s="75"/>
      <c r="AB13" s="75"/>
      <c r="AC13" s="75"/>
      <c r="AD13" s="75"/>
      <c r="AE13" s="75"/>
      <c r="AF13" s="75"/>
      <c r="AG13" s="81"/>
      <c r="AH13" s="81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</row>
    <row r="14" spans="2:55" s="77" customFormat="1" ht="20.25" customHeight="1">
      <c r="B14" s="75"/>
      <c r="C14" s="75"/>
      <c r="D14" s="75"/>
      <c r="E14" s="232" t="s">
        <v>28</v>
      </c>
      <c r="F14" s="232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235"/>
      <c r="R14" s="235"/>
      <c r="S14" s="75"/>
      <c r="T14" s="75"/>
      <c r="U14" s="75"/>
      <c r="V14" s="105" t="s">
        <v>29</v>
      </c>
      <c r="W14" s="106" t="s">
        <v>30</v>
      </c>
      <c r="X14" s="75"/>
      <c r="Y14" s="101"/>
      <c r="Z14" s="101"/>
      <c r="AA14" s="75"/>
      <c r="AB14" s="75"/>
      <c r="AC14" s="75"/>
      <c r="AD14" s="75"/>
      <c r="AE14" s="223">
        <v>500</v>
      </c>
      <c r="AF14" s="223"/>
      <c r="AG14" s="81"/>
      <c r="AH14" s="81"/>
      <c r="AI14" s="75"/>
      <c r="AJ14" s="75"/>
      <c r="AK14" s="75"/>
      <c r="AL14" s="223">
        <v>0</v>
      </c>
      <c r="AM14" s="223"/>
      <c r="AN14" s="75"/>
      <c r="AO14" s="107" t="s">
        <v>31</v>
      </c>
      <c r="AP14" s="108"/>
      <c r="AQ14" s="109"/>
      <c r="AR14" s="108"/>
      <c r="AS14" s="108"/>
      <c r="AT14" s="108"/>
      <c r="AU14" s="108"/>
      <c r="AV14" s="110"/>
      <c r="AW14" s="75"/>
      <c r="AX14" s="75"/>
      <c r="AY14" s="75"/>
      <c r="AZ14" s="75"/>
      <c r="BA14" s="75"/>
      <c r="BB14" s="75"/>
      <c r="BC14" s="75"/>
    </row>
    <row r="15" spans="2:55" s="77" customFormat="1" ht="18" customHeight="1"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223">
        <v>2000</v>
      </c>
      <c r="R15" s="223"/>
      <c r="S15" s="75"/>
      <c r="T15" s="111" t="str">
        <f>IF(W13&gt;(SUM((B26+B29)+(Q15+S17+M20+V22+W27+Y33+W13+W34+K8+M45))*0.5),"C7回收量大於全廠回收量50%，請於下方填寫說明！"," ")</f>
        <v>C7回收量大於全廠回收量50%，請於下方填寫說明！</v>
      </c>
      <c r="U15" s="75"/>
      <c r="V15" s="112"/>
      <c r="W15" s="112"/>
      <c r="X15" s="112"/>
      <c r="Y15" s="112"/>
      <c r="Z15" s="75"/>
      <c r="AA15" s="75"/>
      <c r="AB15" s="113"/>
      <c r="AC15" s="75"/>
      <c r="AD15" s="75"/>
      <c r="AE15" s="114" t="s">
        <v>32</v>
      </c>
      <c r="AF15" s="75"/>
      <c r="AG15" s="75"/>
      <c r="AH15" s="75"/>
      <c r="AI15" s="75"/>
      <c r="AJ15" s="75"/>
      <c r="AK15" s="75"/>
      <c r="AL15" s="232" t="s">
        <v>33</v>
      </c>
      <c r="AM15" s="232"/>
      <c r="AN15" s="75"/>
      <c r="AO15" s="115" t="s">
        <v>34</v>
      </c>
      <c r="AP15" s="116" t="s">
        <v>35</v>
      </c>
      <c r="AQ15" s="117"/>
      <c r="AR15" s="116"/>
      <c r="AS15" s="118"/>
      <c r="AT15" s="116"/>
      <c r="AU15" s="119"/>
      <c r="AV15" s="120"/>
      <c r="AW15" s="75"/>
      <c r="AX15" s="75"/>
      <c r="AY15" s="75"/>
      <c r="AZ15" s="75"/>
      <c r="BA15" s="75"/>
      <c r="BB15" s="75"/>
      <c r="BC15" s="75"/>
    </row>
    <row r="16" spans="2:55" s="77" customFormat="1" ht="18" customHeight="1">
      <c r="B16" s="75"/>
      <c r="C16" s="75"/>
      <c r="D16" s="75"/>
      <c r="E16" s="75"/>
      <c r="F16" s="75"/>
      <c r="G16" s="75"/>
      <c r="H16" s="103">
        <v>0</v>
      </c>
      <c r="I16" s="104"/>
      <c r="J16" s="121" t="s">
        <v>36</v>
      </c>
      <c r="K16" s="75"/>
      <c r="L16" s="75"/>
      <c r="M16" s="75"/>
      <c r="N16" s="75"/>
      <c r="O16" s="75"/>
      <c r="P16" s="75"/>
      <c r="Q16" s="122"/>
      <c r="R16" s="123" t="s">
        <v>37</v>
      </c>
      <c r="S16" s="101"/>
      <c r="T16" s="124"/>
      <c r="U16" s="124"/>
      <c r="V16" s="124"/>
      <c r="W16" s="124"/>
      <c r="X16" s="124"/>
      <c r="Y16" s="124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125"/>
      <c r="AO16" s="126" t="s">
        <v>38</v>
      </c>
      <c r="AP16" s="127" t="s">
        <v>39</v>
      </c>
      <c r="AQ16" s="128"/>
      <c r="AR16" s="129"/>
      <c r="AS16" s="129"/>
      <c r="AT16" s="129"/>
      <c r="AU16" s="130" t="s">
        <v>40</v>
      </c>
      <c r="AV16" s="131" t="s">
        <v>41</v>
      </c>
      <c r="AW16" s="75"/>
      <c r="AX16" s="75"/>
      <c r="AY16" s="75"/>
      <c r="AZ16" s="75"/>
      <c r="BA16" s="75"/>
      <c r="BB16" s="75"/>
      <c r="BC16" s="75"/>
    </row>
    <row r="17" spans="2:49" s="77" customFormat="1" ht="18" customHeight="1">
      <c r="B17" s="75"/>
      <c r="C17" s="75"/>
      <c r="D17" s="75"/>
      <c r="E17" s="75"/>
      <c r="F17" s="75"/>
      <c r="G17" s="238" t="s">
        <v>42</v>
      </c>
      <c r="H17" s="238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84">
        <v>2000</v>
      </c>
      <c r="T17" s="75"/>
      <c r="U17" s="75"/>
      <c r="V17" s="101"/>
      <c r="W17" s="75"/>
      <c r="X17" s="75"/>
      <c r="Y17" s="75"/>
      <c r="Z17" s="75"/>
      <c r="AA17" s="221">
        <f>M20+V22+AE24</f>
        <v>6700</v>
      </c>
      <c r="AB17" s="221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132"/>
      <c r="AO17" s="115" t="s">
        <v>43</v>
      </c>
      <c r="AP17" s="118" t="s">
        <v>44</v>
      </c>
      <c r="AQ17" s="115"/>
      <c r="AR17" s="133"/>
      <c r="AS17" s="133"/>
      <c r="AT17" s="133"/>
      <c r="AU17" s="133"/>
      <c r="AV17" s="120"/>
      <c r="AW17" s="134"/>
    </row>
    <row r="18" spans="2:49" s="77" customFormat="1" ht="18" customHeight="1"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135" t="s">
        <v>45</v>
      </c>
      <c r="T18" s="75"/>
      <c r="U18" s="75"/>
      <c r="V18" s="75"/>
      <c r="W18" s="75"/>
      <c r="X18" s="75"/>
      <c r="Y18" s="75"/>
      <c r="Z18" s="75"/>
      <c r="AA18" s="235"/>
      <c r="AB18" s="23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132"/>
      <c r="AO18" s="126" t="s">
        <v>46</v>
      </c>
      <c r="AP18" s="127" t="s">
        <v>47</v>
      </c>
      <c r="AQ18" s="136"/>
      <c r="AR18" s="127"/>
      <c r="AS18" s="127"/>
      <c r="AT18" s="129"/>
      <c r="AU18" s="130" t="s">
        <v>48</v>
      </c>
      <c r="AV18" s="131" t="s">
        <v>49</v>
      </c>
      <c r="AW18" s="75"/>
    </row>
    <row r="19" spans="2:49" s="77" customFormat="1" ht="18" customHeight="1" thickBot="1"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132"/>
      <c r="AO19" s="115" t="s">
        <v>50</v>
      </c>
      <c r="AP19" s="118" t="s">
        <v>51</v>
      </c>
      <c r="AQ19" s="137"/>
      <c r="AR19" s="119"/>
      <c r="AS19" s="119"/>
      <c r="AT19" s="118"/>
      <c r="AU19" s="118"/>
      <c r="AV19" s="120"/>
      <c r="AW19" s="75"/>
    </row>
    <row r="20" spans="2:49" s="77" customFormat="1" ht="18" customHeight="1" thickBot="1"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223">
        <v>1000</v>
      </c>
      <c r="N20" s="223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239" t="s">
        <v>52</v>
      </c>
      <c r="Z20" s="239"/>
      <c r="AA20" s="239"/>
      <c r="AB20" s="239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132"/>
      <c r="AO20" s="115" t="s">
        <v>53</v>
      </c>
      <c r="AP20" s="118" t="s">
        <v>54</v>
      </c>
      <c r="AQ20" s="137"/>
      <c r="AR20" s="118"/>
      <c r="AS20" s="133"/>
      <c r="AT20" s="133" t="s">
        <v>55</v>
      </c>
      <c r="AU20" s="118" t="s">
        <v>56</v>
      </c>
      <c r="AV20" s="138"/>
      <c r="AW20" s="75"/>
    </row>
    <row r="21" spans="2:49" s="77" customFormat="1" ht="18" customHeight="1" thickBot="1"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240" t="s">
        <v>57</v>
      </c>
      <c r="M21" s="240"/>
      <c r="N21" s="240"/>
      <c r="O21" s="240"/>
      <c r="P21" s="240"/>
      <c r="Q21" s="75"/>
      <c r="R21" s="235"/>
      <c r="S21" s="235"/>
      <c r="T21" s="75"/>
      <c r="U21" s="75"/>
      <c r="V21" s="75"/>
      <c r="W21" s="75"/>
      <c r="X21" s="75"/>
      <c r="Y21" s="239"/>
      <c r="Z21" s="239"/>
      <c r="AA21" s="239"/>
      <c r="AB21" s="239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126" t="s">
        <v>58</v>
      </c>
      <c r="AP21" s="127" t="s">
        <v>59</v>
      </c>
      <c r="AQ21" s="128"/>
      <c r="AR21" s="129"/>
      <c r="AS21" s="127"/>
      <c r="AT21" s="127"/>
      <c r="AU21" s="129"/>
      <c r="AV21" s="139"/>
      <c r="AW21" s="140"/>
    </row>
    <row r="22" spans="2:49" s="77" customFormat="1" ht="18" customHeight="1" thickBot="1">
      <c r="B22" s="75"/>
      <c r="C22" s="75"/>
      <c r="D22" s="75"/>
      <c r="E22" s="75"/>
      <c r="F22" s="75"/>
      <c r="G22" s="75"/>
      <c r="H22" s="141"/>
      <c r="I22" s="75"/>
      <c r="J22" s="75"/>
      <c r="K22" s="141"/>
      <c r="L22" s="81"/>
      <c r="M22" s="81"/>
      <c r="N22" s="81"/>
      <c r="O22" s="81"/>
      <c r="P22" s="81"/>
      <c r="Q22" s="75"/>
      <c r="R22" s="75"/>
      <c r="S22" s="142"/>
      <c r="T22" s="75"/>
      <c r="U22" s="75"/>
      <c r="V22" s="223">
        <v>5500</v>
      </c>
      <c r="W22" s="223"/>
      <c r="X22" s="75"/>
      <c r="Y22" s="239"/>
      <c r="Z22" s="239"/>
      <c r="AA22" s="239"/>
      <c r="AB22" s="239"/>
      <c r="AC22" s="75"/>
      <c r="AD22" s="75"/>
      <c r="AE22" s="75"/>
      <c r="AF22" s="75"/>
      <c r="AG22" s="75"/>
      <c r="AH22" s="223">
        <v>0</v>
      </c>
      <c r="AI22" s="223"/>
      <c r="AJ22" s="88"/>
      <c r="AK22" s="88"/>
      <c r="AL22" s="75"/>
      <c r="AM22" s="75"/>
      <c r="AN22" s="75"/>
      <c r="AO22" s="115" t="s">
        <v>60</v>
      </c>
      <c r="AP22" s="118" t="s">
        <v>61</v>
      </c>
      <c r="AQ22" s="143"/>
      <c r="AR22" s="119"/>
      <c r="AS22" s="119"/>
      <c r="AT22" s="119"/>
      <c r="AU22" s="119"/>
      <c r="AV22" s="120"/>
      <c r="AW22" s="75"/>
    </row>
    <row r="23" spans="2:49" s="77" customFormat="1" ht="18" customHeight="1" thickBot="1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241" t="s">
        <v>36</v>
      </c>
      <c r="Q23" s="241"/>
      <c r="R23" s="144" t="s">
        <v>36</v>
      </c>
      <c r="S23" s="145"/>
      <c r="T23" s="75"/>
      <c r="U23" s="75"/>
      <c r="V23" s="146"/>
      <c r="W23" s="146"/>
      <c r="X23" s="123" t="s">
        <v>62</v>
      </c>
      <c r="Y23" s="239"/>
      <c r="Z23" s="239"/>
      <c r="AA23" s="239"/>
      <c r="AB23" s="239"/>
      <c r="AC23" s="75"/>
      <c r="AD23" s="75"/>
      <c r="AE23" s="75"/>
      <c r="AF23" s="75"/>
      <c r="AG23" s="75"/>
      <c r="AH23" s="232" t="s">
        <v>63</v>
      </c>
      <c r="AI23" s="232"/>
      <c r="AJ23" s="88"/>
      <c r="AK23" s="88"/>
      <c r="AL23" s="75"/>
      <c r="AM23" s="75"/>
      <c r="AN23" s="75"/>
      <c r="AO23" s="115" t="s">
        <v>64</v>
      </c>
      <c r="AP23" s="118" t="s">
        <v>65</v>
      </c>
      <c r="AQ23" s="137"/>
      <c r="AR23" s="118"/>
      <c r="AS23" s="118"/>
      <c r="AT23" s="118"/>
      <c r="AU23" s="119"/>
      <c r="AV23" s="120"/>
      <c r="AW23" s="75"/>
    </row>
    <row r="24" spans="2:49" s="77" customFormat="1" ht="18" customHeight="1">
      <c r="B24" s="75"/>
      <c r="C24" s="75"/>
      <c r="D24" s="81"/>
      <c r="E24" s="75"/>
      <c r="F24" s="75"/>
      <c r="G24" s="75"/>
      <c r="H24" s="241" t="s">
        <v>36</v>
      </c>
      <c r="I24" s="241"/>
      <c r="J24" s="75"/>
      <c r="K24" s="302">
        <v>100</v>
      </c>
      <c r="L24" s="75"/>
      <c r="M24" s="121" t="s">
        <v>66</v>
      </c>
      <c r="N24" s="75"/>
      <c r="O24" s="75"/>
      <c r="P24" s="81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223">
        <v>200</v>
      </c>
      <c r="AF24" s="223"/>
      <c r="AG24" s="88"/>
      <c r="AH24" s="88"/>
      <c r="AI24" s="75"/>
      <c r="AJ24" s="75"/>
      <c r="AK24" s="75"/>
      <c r="AL24" s="75"/>
      <c r="AM24" s="75"/>
      <c r="AN24" s="75"/>
      <c r="AO24" s="115" t="s">
        <v>67</v>
      </c>
      <c r="AP24" s="118" t="s">
        <v>68</v>
      </c>
      <c r="AQ24" s="137"/>
      <c r="AR24" s="118"/>
      <c r="AS24" s="118"/>
      <c r="AT24" s="133" t="s">
        <v>69</v>
      </c>
      <c r="AU24" s="118" t="s">
        <v>70</v>
      </c>
      <c r="AV24" s="138"/>
      <c r="AW24" s="75"/>
    </row>
    <row r="25" spans="2:49" s="77" customFormat="1" ht="18" customHeight="1">
      <c r="B25" s="75"/>
      <c r="C25" s="75"/>
      <c r="D25" s="114"/>
      <c r="E25" s="75"/>
      <c r="F25" s="75"/>
      <c r="G25" s="75"/>
      <c r="H25" s="241" t="s">
        <v>36</v>
      </c>
      <c r="I25" s="241"/>
      <c r="J25" s="75"/>
      <c r="K25" s="84">
        <v>0</v>
      </c>
      <c r="L25" s="75"/>
      <c r="M25" s="121" t="s">
        <v>71</v>
      </c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104"/>
      <c r="Z25" s="88"/>
      <c r="AA25" s="104"/>
      <c r="AB25" s="75"/>
      <c r="AC25" s="75"/>
      <c r="AD25" s="95"/>
      <c r="AE25" s="114" t="s">
        <v>72</v>
      </c>
      <c r="AF25" s="75"/>
      <c r="AG25" s="75"/>
      <c r="AH25" s="75"/>
      <c r="AI25" s="75"/>
      <c r="AJ25" s="75"/>
      <c r="AK25" s="75"/>
      <c r="AL25" s="75"/>
      <c r="AM25" s="75"/>
      <c r="AN25" s="75"/>
      <c r="AO25" s="115" t="s">
        <v>73</v>
      </c>
      <c r="AP25" s="118" t="s">
        <v>74</v>
      </c>
      <c r="AQ25" s="137"/>
      <c r="AR25" s="118"/>
      <c r="AS25" s="118"/>
      <c r="AT25" s="133" t="s">
        <v>75</v>
      </c>
      <c r="AU25" s="118" t="s">
        <v>76</v>
      </c>
      <c r="AV25" s="120"/>
      <c r="AW25" s="75"/>
    </row>
    <row r="26" spans="2:49" s="77" customFormat="1" ht="18" customHeight="1">
      <c r="B26" s="223">
        <v>300</v>
      </c>
      <c r="C26" s="223"/>
      <c r="D26" s="81" t="s">
        <v>77</v>
      </c>
      <c r="E26" s="75"/>
      <c r="F26" s="75"/>
      <c r="G26" s="75"/>
      <c r="H26" s="241" t="s">
        <v>36</v>
      </c>
      <c r="I26" s="241"/>
      <c r="J26" s="75"/>
      <c r="K26" s="84">
        <v>0</v>
      </c>
      <c r="L26" s="75"/>
      <c r="M26" s="121" t="s">
        <v>78</v>
      </c>
      <c r="N26" s="75"/>
      <c r="O26" s="75"/>
      <c r="P26" s="221">
        <f>B26-K24</f>
        <v>200</v>
      </c>
      <c r="Q26" s="221"/>
      <c r="R26" s="121" t="s">
        <v>79</v>
      </c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95"/>
      <c r="AE26" s="114"/>
      <c r="AF26" s="75"/>
      <c r="AG26" s="75"/>
      <c r="AH26" s="75"/>
      <c r="AI26" s="75"/>
      <c r="AJ26" s="75"/>
      <c r="AK26" s="75"/>
      <c r="AL26" s="75"/>
      <c r="AM26" s="75"/>
      <c r="AN26" s="75"/>
      <c r="AO26" s="115" t="s">
        <v>80</v>
      </c>
      <c r="AP26" s="118" t="s">
        <v>81</v>
      </c>
      <c r="AQ26" s="137"/>
      <c r="AR26" s="118"/>
      <c r="AS26" s="118"/>
      <c r="AT26" s="118"/>
      <c r="AU26" s="118"/>
      <c r="AV26" s="138"/>
      <c r="AW26" s="75"/>
    </row>
    <row r="27" spans="2:49" s="77" customFormat="1" ht="18" customHeight="1">
      <c r="B27" s="242"/>
      <c r="C27" s="242"/>
      <c r="D27" s="114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81"/>
      <c r="P27" s="241" t="s">
        <v>36</v>
      </c>
      <c r="Q27" s="241"/>
      <c r="R27" s="144" t="s">
        <v>36</v>
      </c>
      <c r="S27" s="145"/>
      <c r="T27" s="75"/>
      <c r="U27" s="75"/>
      <c r="V27" s="75"/>
      <c r="W27" s="223">
        <v>100</v>
      </c>
      <c r="X27" s="223"/>
      <c r="Y27" s="104"/>
      <c r="Z27" s="75"/>
      <c r="AA27" s="104"/>
      <c r="AB27" s="75"/>
      <c r="AC27" s="75"/>
      <c r="AD27" s="95"/>
      <c r="AE27" s="114"/>
      <c r="AF27" s="75"/>
      <c r="AG27" s="75"/>
      <c r="AH27" s="75"/>
      <c r="AI27" s="75"/>
      <c r="AJ27" s="75"/>
      <c r="AK27" s="75"/>
      <c r="AL27" s="75"/>
      <c r="AM27" s="75"/>
      <c r="AN27" s="75"/>
      <c r="AO27" s="115" t="s">
        <v>82</v>
      </c>
      <c r="AP27" s="118" t="s">
        <v>83</v>
      </c>
      <c r="AQ27" s="137"/>
      <c r="AR27" s="118"/>
      <c r="AS27" s="118"/>
      <c r="AT27" s="118"/>
      <c r="AU27" s="118"/>
      <c r="AV27" s="138"/>
      <c r="AW27" s="75"/>
    </row>
    <row r="28" spans="2:49" s="77" customFormat="1" ht="18" customHeight="1" thickBot="1">
      <c r="B28" s="235"/>
      <c r="C28" s="235"/>
      <c r="D28" s="81"/>
      <c r="E28" s="81"/>
      <c r="F28" s="81"/>
      <c r="G28" s="75"/>
      <c r="H28" s="147"/>
      <c r="I28" s="75"/>
      <c r="J28" s="75"/>
      <c r="K28" s="75"/>
      <c r="L28" s="75"/>
      <c r="M28" s="75"/>
      <c r="N28" s="75"/>
      <c r="O28" s="75"/>
      <c r="P28" s="75"/>
      <c r="Q28" s="75"/>
      <c r="R28" s="148" t="s">
        <v>36</v>
      </c>
      <c r="S28" s="149"/>
      <c r="T28" s="75"/>
      <c r="U28" s="141" t="s">
        <v>84</v>
      </c>
      <c r="V28" s="75"/>
      <c r="W28" s="232" t="s">
        <v>85</v>
      </c>
      <c r="X28" s="232"/>
      <c r="Y28" s="87"/>
      <c r="Z28" s="87"/>
      <c r="AA28" s="87"/>
      <c r="AB28" s="150">
        <f>U29-AC31-AH29</f>
        <v>100</v>
      </c>
      <c r="AC28" s="90" t="s">
        <v>86</v>
      </c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126" t="s">
        <v>87</v>
      </c>
      <c r="AP28" s="127" t="s">
        <v>88</v>
      </c>
      <c r="AQ28" s="136"/>
      <c r="AR28" s="127"/>
      <c r="AS28" s="127"/>
      <c r="AT28" s="130" t="s">
        <v>89</v>
      </c>
      <c r="AU28" s="127" t="s">
        <v>90</v>
      </c>
      <c r="AV28" s="131"/>
      <c r="AW28" s="75"/>
    </row>
    <row r="29" spans="2:49" s="77" customFormat="1" ht="18" customHeight="1" thickBot="1">
      <c r="B29" s="223">
        <v>120</v>
      </c>
      <c r="C29" s="223"/>
      <c r="D29" s="114" t="s">
        <v>91</v>
      </c>
      <c r="E29" s="75"/>
      <c r="F29" s="75"/>
      <c r="G29" s="75"/>
      <c r="H29" s="75"/>
      <c r="I29" s="75"/>
      <c r="J29" s="75"/>
      <c r="K29" s="151"/>
      <c r="L29" s="152"/>
      <c r="M29" s="152"/>
      <c r="N29" s="153"/>
      <c r="O29" s="75"/>
      <c r="P29" s="221">
        <f>B29-K25</f>
        <v>120</v>
      </c>
      <c r="Q29" s="221"/>
      <c r="R29" s="121" t="s">
        <v>92</v>
      </c>
      <c r="S29" s="75"/>
      <c r="T29" s="75"/>
      <c r="U29" s="84">
        <v>1000</v>
      </c>
      <c r="V29" s="154"/>
      <c r="W29" s="154"/>
      <c r="X29" s="243" t="s">
        <v>93</v>
      </c>
      <c r="Y29" s="243"/>
      <c r="Z29" s="243"/>
      <c r="AA29" s="243"/>
      <c r="AB29" s="243"/>
      <c r="AC29" s="75"/>
      <c r="AD29" s="75"/>
      <c r="AE29" s="75"/>
      <c r="AF29" s="75"/>
      <c r="AG29" s="75"/>
      <c r="AH29" s="223">
        <v>0</v>
      </c>
      <c r="AI29" s="223"/>
      <c r="AJ29" s="88"/>
      <c r="AK29" s="88"/>
      <c r="AL29" s="75"/>
      <c r="AM29" s="75"/>
      <c r="AN29" s="75"/>
      <c r="AO29" s="115" t="s">
        <v>94</v>
      </c>
      <c r="AP29" s="118" t="s">
        <v>95</v>
      </c>
      <c r="AQ29" s="137"/>
      <c r="AR29" s="118"/>
      <c r="AS29" s="118"/>
      <c r="AT29" s="118"/>
      <c r="AU29" s="118"/>
      <c r="AV29" s="120"/>
      <c r="AW29" s="75"/>
    </row>
    <row r="30" spans="2:49" s="77" customFormat="1" ht="18" customHeight="1" thickBot="1">
      <c r="B30" s="235"/>
      <c r="C30" s="235"/>
      <c r="D30" s="235"/>
      <c r="E30" s="235"/>
      <c r="F30" s="235"/>
      <c r="G30" s="75"/>
      <c r="H30" s="75"/>
      <c r="I30" s="75"/>
      <c r="J30" s="75"/>
      <c r="K30" s="151"/>
      <c r="L30" s="235"/>
      <c r="M30" s="235"/>
      <c r="N30" s="235"/>
      <c r="O30" s="235"/>
      <c r="P30" s="235"/>
      <c r="Q30" s="75"/>
      <c r="R30" s="75"/>
      <c r="S30" s="75"/>
      <c r="T30" s="75"/>
      <c r="U30" s="141"/>
      <c r="V30" s="154"/>
      <c r="W30" s="154"/>
      <c r="X30" s="243"/>
      <c r="Y30" s="243"/>
      <c r="Z30" s="243"/>
      <c r="AA30" s="243"/>
      <c r="AB30" s="243"/>
      <c r="AC30" s="75"/>
      <c r="AD30" s="75"/>
      <c r="AE30" s="75"/>
      <c r="AF30" s="75"/>
      <c r="AG30" s="75"/>
      <c r="AH30" s="232" t="s">
        <v>96</v>
      </c>
      <c r="AI30" s="232"/>
      <c r="AJ30" s="88"/>
      <c r="AK30" s="88"/>
      <c r="AL30" s="75"/>
      <c r="AM30" s="75"/>
      <c r="AN30" s="75"/>
      <c r="AO30" s="115" t="s">
        <v>97</v>
      </c>
      <c r="AP30" s="118" t="s">
        <v>98</v>
      </c>
      <c r="AQ30" s="143"/>
      <c r="AR30" s="118"/>
      <c r="AS30" s="118"/>
      <c r="AT30" s="118"/>
      <c r="AU30" s="118"/>
      <c r="AV30" s="120"/>
      <c r="AW30" s="75"/>
    </row>
    <row r="31" spans="2:49" s="77" customFormat="1" ht="18" customHeight="1" thickBot="1">
      <c r="B31" s="75"/>
      <c r="C31" s="75"/>
      <c r="D31" s="75"/>
      <c r="E31" s="75"/>
      <c r="F31" s="75"/>
      <c r="G31" s="75"/>
      <c r="H31" s="75"/>
      <c r="I31" s="75"/>
      <c r="J31" s="75"/>
      <c r="K31" s="152"/>
      <c r="L31" s="152"/>
      <c r="M31" s="152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243"/>
      <c r="Y31" s="243"/>
      <c r="Z31" s="243"/>
      <c r="AA31" s="243"/>
      <c r="AB31" s="243"/>
      <c r="AC31" s="244">
        <v>900</v>
      </c>
      <c r="AD31" s="244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115" t="s">
        <v>99</v>
      </c>
      <c r="AP31" s="118" t="s">
        <v>100</v>
      </c>
      <c r="AQ31" s="143"/>
      <c r="AR31" s="118"/>
      <c r="AS31" s="118"/>
      <c r="AT31" s="118"/>
      <c r="AU31" s="118"/>
      <c r="AV31" s="120"/>
      <c r="AW31" s="75"/>
    </row>
    <row r="32" spans="2:49" s="77" customFormat="1" ht="18" customHeight="1">
      <c r="B32" s="223">
        <v>0</v>
      </c>
      <c r="C32" s="223"/>
      <c r="D32" s="246" t="s">
        <v>101</v>
      </c>
      <c r="E32" s="246"/>
      <c r="F32" s="246"/>
      <c r="G32" s="75"/>
      <c r="H32" s="75"/>
      <c r="I32" s="75"/>
      <c r="J32" s="75"/>
      <c r="K32" s="152"/>
      <c r="L32" s="152"/>
      <c r="M32" s="152"/>
      <c r="N32" s="75"/>
      <c r="O32" s="75"/>
      <c r="P32" s="221">
        <f>B32-K26</f>
        <v>0</v>
      </c>
      <c r="Q32" s="221"/>
      <c r="R32" s="121" t="s">
        <v>102</v>
      </c>
      <c r="S32" s="75"/>
      <c r="T32" s="75"/>
      <c r="U32" s="247" t="s">
        <v>103</v>
      </c>
      <c r="V32" s="247"/>
      <c r="W32" s="247"/>
      <c r="X32" s="155"/>
      <c r="Y32" s="155"/>
      <c r="Z32" s="155"/>
      <c r="AA32" s="155"/>
      <c r="AB32" s="75"/>
      <c r="AC32" s="248" t="s">
        <v>104</v>
      </c>
      <c r="AD32" s="248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115" t="s">
        <v>105</v>
      </c>
      <c r="AP32" s="118" t="s">
        <v>106</v>
      </c>
      <c r="AQ32" s="137"/>
      <c r="AR32" s="118"/>
      <c r="AS32" s="118"/>
      <c r="AT32" s="118"/>
      <c r="AU32" s="133" t="s">
        <v>107</v>
      </c>
      <c r="AV32" s="138" t="s">
        <v>108</v>
      </c>
      <c r="AW32" s="75"/>
    </row>
    <row r="33" spans="2:50" s="77" customFormat="1" ht="18" customHeight="1">
      <c r="B33" s="249" t="s">
        <v>109</v>
      </c>
      <c r="C33" s="249"/>
      <c r="D33" s="249"/>
      <c r="E33" s="249"/>
      <c r="F33" s="249"/>
      <c r="G33" s="75"/>
      <c r="H33" s="75"/>
      <c r="I33" s="75"/>
      <c r="J33" s="75"/>
      <c r="K33" s="75"/>
      <c r="L33" s="152"/>
      <c r="M33" s="152"/>
      <c r="N33" s="156"/>
      <c r="O33" s="75"/>
      <c r="P33" s="75"/>
      <c r="Q33" s="75"/>
      <c r="R33" s="75"/>
      <c r="S33" s="75"/>
      <c r="T33" s="75"/>
      <c r="U33" s="75"/>
      <c r="V33" s="84">
        <v>1800</v>
      </c>
      <c r="W33" s="75"/>
      <c r="X33" s="75"/>
      <c r="Y33" s="223">
        <v>150</v>
      </c>
      <c r="Z33" s="223"/>
      <c r="AA33" s="75"/>
      <c r="AB33" s="154"/>
      <c r="AC33" s="154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126" t="s">
        <v>110</v>
      </c>
      <c r="AP33" s="127" t="s">
        <v>111</v>
      </c>
      <c r="AQ33" s="136"/>
      <c r="AR33" s="127"/>
      <c r="AS33" s="127"/>
      <c r="AT33" s="130"/>
      <c r="AU33" s="130" t="s">
        <v>112</v>
      </c>
      <c r="AV33" s="131" t="s">
        <v>113</v>
      </c>
      <c r="AW33" s="140"/>
      <c r="AX33" s="75"/>
    </row>
    <row r="34" spans="2:50" s="77" customFormat="1" ht="18" customHeight="1">
      <c r="B34" s="249"/>
      <c r="C34" s="249"/>
      <c r="D34" s="249"/>
      <c r="E34" s="249"/>
      <c r="F34" s="249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221">
        <f>IF(V33&lt;=1500,0,(U37-AA34)*((V33/1250)-1.2))</f>
        <v>240</v>
      </c>
      <c r="X34" s="221"/>
      <c r="Y34" s="75"/>
      <c r="Z34" s="75"/>
      <c r="AA34" s="221">
        <f>U37-AB40-AH36</f>
        <v>6500</v>
      </c>
      <c r="AB34" s="221"/>
      <c r="AC34" s="75"/>
      <c r="AD34" s="235"/>
      <c r="AE34" s="235"/>
      <c r="AF34" s="75"/>
      <c r="AG34" s="75"/>
      <c r="AH34" s="75" t="s">
        <v>36</v>
      </c>
      <c r="AI34" s="75"/>
      <c r="AJ34" s="75"/>
      <c r="AK34" s="75"/>
      <c r="AL34" s="75"/>
      <c r="AM34" s="75"/>
      <c r="AN34" s="75"/>
      <c r="AO34" s="115" t="s">
        <v>114</v>
      </c>
      <c r="AP34" s="118" t="s">
        <v>115</v>
      </c>
      <c r="AQ34" s="137"/>
      <c r="AR34" s="118"/>
      <c r="AS34" s="118"/>
      <c r="AT34" s="118"/>
      <c r="AU34" s="118"/>
      <c r="AV34" s="120"/>
      <c r="AW34" s="140"/>
      <c r="AX34" s="140"/>
    </row>
    <row r="35" spans="2:50" s="77" customFormat="1" ht="18" customHeight="1" thickBot="1">
      <c r="B35" s="157" t="s">
        <v>116</v>
      </c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221">
        <f>M45-H16</f>
        <v>0</v>
      </c>
      <c r="Q35" s="221"/>
      <c r="R35" s="121" t="s">
        <v>117</v>
      </c>
      <c r="S35" s="75"/>
      <c r="T35" s="75"/>
      <c r="U35" s="75"/>
      <c r="V35" s="75"/>
      <c r="W35" s="245" t="s">
        <v>118</v>
      </c>
      <c r="X35" s="245"/>
      <c r="Y35" s="158"/>
      <c r="Z35" s="158" t="s">
        <v>119</v>
      </c>
      <c r="AA35" s="159"/>
      <c r="AB35" s="159" t="s">
        <v>120</v>
      </c>
      <c r="AC35" s="160"/>
      <c r="AD35" s="75"/>
      <c r="AE35" s="75"/>
      <c r="AF35" s="75"/>
      <c r="AG35" s="75"/>
      <c r="AH35" s="75"/>
      <c r="AI35" s="75"/>
      <c r="AJ35" s="88"/>
      <c r="AK35" s="88"/>
      <c r="AL35" s="75"/>
      <c r="AM35" s="75"/>
      <c r="AN35" s="75"/>
      <c r="AO35" s="115" t="s">
        <v>121</v>
      </c>
      <c r="AP35" s="118" t="s">
        <v>122</v>
      </c>
      <c r="AQ35" s="137"/>
      <c r="AR35" s="118"/>
      <c r="AS35" s="118"/>
      <c r="AT35" s="118"/>
      <c r="AU35" s="118"/>
      <c r="AV35" s="120"/>
      <c r="AW35" s="75"/>
      <c r="AX35" s="75"/>
    </row>
    <row r="36" spans="2:50" s="77" customFormat="1" ht="18" customHeight="1" thickBot="1"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141" t="s">
        <v>123</v>
      </c>
      <c r="V36" s="154"/>
      <c r="W36" s="154"/>
      <c r="X36" s="234" t="s">
        <v>124</v>
      </c>
      <c r="Y36" s="234"/>
      <c r="Z36" s="234"/>
      <c r="AA36" s="234"/>
      <c r="AB36" s="234"/>
      <c r="AC36" s="75"/>
      <c r="AD36" s="75"/>
      <c r="AE36" s="75"/>
      <c r="AF36" s="75"/>
      <c r="AG36" s="75"/>
      <c r="AH36" s="223">
        <v>0</v>
      </c>
      <c r="AI36" s="223"/>
      <c r="AJ36" s="75"/>
      <c r="AK36" s="75"/>
      <c r="AL36" s="75"/>
      <c r="AM36" s="75"/>
      <c r="AN36" s="75"/>
      <c r="AO36" s="126" t="s">
        <v>125</v>
      </c>
      <c r="AP36" s="127" t="s">
        <v>126</v>
      </c>
      <c r="AQ36" s="136"/>
      <c r="AR36" s="127"/>
      <c r="AS36" s="127"/>
      <c r="AT36" s="127"/>
      <c r="AU36" s="127"/>
      <c r="AV36" s="139"/>
      <c r="AW36" s="75"/>
      <c r="AX36" s="75"/>
    </row>
    <row r="37" spans="2:50" s="77" customFormat="1" ht="18" customHeight="1" thickBot="1"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161"/>
      <c r="T37" s="150">
        <f>E13+P26+V22+S17+P29+P32+P35+K8</f>
        <v>8680</v>
      </c>
      <c r="U37" s="84">
        <v>7500</v>
      </c>
      <c r="V37" s="154"/>
      <c r="W37" s="154"/>
      <c r="X37" s="234"/>
      <c r="Y37" s="234"/>
      <c r="Z37" s="234"/>
      <c r="AA37" s="234"/>
      <c r="AB37" s="234"/>
      <c r="AC37" s="75"/>
      <c r="AD37" s="75"/>
      <c r="AE37" s="75"/>
      <c r="AF37" s="75"/>
      <c r="AG37" s="75"/>
      <c r="AH37" s="232" t="s">
        <v>127</v>
      </c>
      <c r="AI37" s="232"/>
      <c r="AJ37" s="88"/>
      <c r="AK37" s="88"/>
      <c r="AL37" s="75"/>
      <c r="AM37" s="75"/>
      <c r="AN37" s="75"/>
      <c r="AO37" s="115" t="s">
        <v>128</v>
      </c>
      <c r="AP37" s="118" t="s">
        <v>129</v>
      </c>
      <c r="AQ37" s="137"/>
      <c r="AR37" s="118"/>
      <c r="AS37" s="118"/>
      <c r="AT37" s="133" t="s">
        <v>130</v>
      </c>
      <c r="AU37" s="118" t="s">
        <v>131</v>
      </c>
      <c r="AV37" s="138"/>
      <c r="AW37" s="75"/>
      <c r="AX37" s="75"/>
    </row>
    <row r="38" spans="2:50" s="77" customFormat="1" ht="18" customHeight="1" thickBot="1"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89" t="s">
        <v>132</v>
      </c>
      <c r="U38" s="141"/>
      <c r="V38" s="75"/>
      <c r="W38" s="75"/>
      <c r="X38" s="234"/>
      <c r="Y38" s="234"/>
      <c r="Z38" s="234"/>
      <c r="AA38" s="234"/>
      <c r="AB38" s="234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126" t="s">
        <v>133</v>
      </c>
      <c r="AP38" s="127" t="s">
        <v>134</v>
      </c>
      <c r="AQ38" s="136"/>
      <c r="AR38" s="127"/>
      <c r="AS38" s="127"/>
      <c r="AT38" s="127"/>
      <c r="AU38" s="127"/>
      <c r="AV38" s="139"/>
      <c r="AW38" s="75"/>
      <c r="AX38" s="75"/>
    </row>
    <row r="39" spans="2:50" s="77" customFormat="1" ht="18" customHeight="1"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162"/>
      <c r="V39" s="163"/>
      <c r="W39" s="88"/>
      <c r="X39" s="75"/>
      <c r="Y39" s="160"/>
      <c r="Z39" s="160"/>
      <c r="AA39" s="75"/>
      <c r="AB39" s="75"/>
      <c r="AC39" s="75"/>
      <c r="AD39" s="75"/>
      <c r="AE39" s="221">
        <f>(U29+U37+U42)-(AA34+AB28+Y40+AH29+AH36)</f>
        <v>1980</v>
      </c>
      <c r="AF39" s="221"/>
      <c r="AG39" s="88"/>
      <c r="AH39" s="88"/>
      <c r="AI39" s="75"/>
      <c r="AJ39" s="75"/>
      <c r="AK39" s="75"/>
      <c r="AL39" s="75"/>
      <c r="AM39" s="75"/>
      <c r="AN39" s="75"/>
      <c r="AO39" s="115" t="s">
        <v>135</v>
      </c>
      <c r="AP39" s="118" t="s">
        <v>136</v>
      </c>
      <c r="AQ39" s="137"/>
      <c r="AR39" s="118"/>
      <c r="AS39" s="118"/>
      <c r="AT39" s="118"/>
      <c r="AU39" s="118"/>
      <c r="AV39" s="120"/>
      <c r="AW39" s="75"/>
      <c r="AX39" s="75"/>
    </row>
    <row r="40" spans="2:50" s="77" customFormat="1" ht="18" customHeight="1"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84">
        <v>10</v>
      </c>
      <c r="T40" s="164" t="s">
        <v>137</v>
      </c>
      <c r="U40" s="160"/>
      <c r="V40" s="165"/>
      <c r="W40" s="166"/>
      <c r="X40" s="160"/>
      <c r="Y40" s="223">
        <v>90</v>
      </c>
      <c r="Z40" s="223"/>
      <c r="AA40" s="160"/>
      <c r="AB40" s="256">
        <v>1000</v>
      </c>
      <c r="AC40" s="256"/>
      <c r="AD40" s="141"/>
      <c r="AE40" s="114" t="s">
        <v>138</v>
      </c>
      <c r="AF40" s="75"/>
      <c r="AG40" s="75"/>
      <c r="AH40" s="75"/>
      <c r="AI40" s="75"/>
      <c r="AJ40" s="75"/>
      <c r="AK40" s="75"/>
      <c r="AL40" s="75"/>
      <c r="AM40" s="75"/>
      <c r="AN40" s="75"/>
      <c r="AO40" s="115" t="s">
        <v>139</v>
      </c>
      <c r="AP40" s="118" t="s">
        <v>136</v>
      </c>
      <c r="AQ40" s="137"/>
      <c r="AR40" s="118"/>
      <c r="AS40" s="118"/>
      <c r="AT40" s="118"/>
      <c r="AU40" s="118"/>
      <c r="AV40" s="120"/>
      <c r="AW40" s="75"/>
      <c r="AX40" s="75"/>
    </row>
    <row r="41" spans="2:50" s="77" customFormat="1" ht="18" customHeight="1" thickBot="1"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167" t="s">
        <v>140</v>
      </c>
      <c r="T41" s="75"/>
      <c r="U41" s="141" t="s">
        <v>141</v>
      </c>
      <c r="V41" s="75"/>
      <c r="W41" s="75"/>
      <c r="X41" s="75"/>
      <c r="Y41" s="75"/>
      <c r="Z41" s="168" t="s">
        <v>142</v>
      </c>
      <c r="AA41" s="75"/>
      <c r="AB41" s="248" t="s">
        <v>143</v>
      </c>
      <c r="AC41" s="248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115" t="s">
        <v>144</v>
      </c>
      <c r="AP41" s="118" t="s">
        <v>145</v>
      </c>
      <c r="AQ41" s="137"/>
      <c r="AR41" s="118"/>
      <c r="AS41" s="118"/>
      <c r="AT41" s="118"/>
      <c r="AU41" s="118"/>
      <c r="AV41" s="169"/>
      <c r="AW41" s="75"/>
      <c r="AX41" s="75"/>
    </row>
    <row r="42" spans="2:50" s="77" customFormat="1" ht="18" customHeight="1" thickBot="1"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150">
        <f>T37-U29-U37-S40</f>
        <v>170</v>
      </c>
      <c r="V42" s="154"/>
      <c r="W42" s="154"/>
      <c r="X42" s="234" t="s">
        <v>146</v>
      </c>
      <c r="Y42" s="234"/>
      <c r="Z42" s="234"/>
      <c r="AA42" s="234"/>
      <c r="AB42" s="234"/>
      <c r="AC42" s="75"/>
      <c r="AD42" s="104"/>
      <c r="AE42" s="104"/>
      <c r="AF42" s="104"/>
      <c r="AG42" s="104"/>
      <c r="AH42" s="104"/>
      <c r="AI42" s="75"/>
      <c r="AJ42" s="75"/>
      <c r="AK42" s="75"/>
      <c r="AL42" s="75"/>
      <c r="AM42" s="75"/>
      <c r="AN42" s="75"/>
      <c r="AO42" s="115" t="s">
        <v>147</v>
      </c>
      <c r="AP42" s="118" t="s">
        <v>145</v>
      </c>
      <c r="AQ42" s="137"/>
      <c r="AR42" s="170"/>
      <c r="AS42" s="170"/>
      <c r="AT42" s="170"/>
      <c r="AU42" s="170"/>
      <c r="AV42" s="75"/>
      <c r="AW42" s="75"/>
      <c r="AX42" s="75" t="s">
        <v>148</v>
      </c>
    </row>
    <row r="43" spans="2:50" s="77" customFormat="1" ht="18" customHeight="1" thickBot="1"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141"/>
      <c r="V43" s="154"/>
      <c r="W43" s="154"/>
      <c r="X43" s="234"/>
      <c r="Y43" s="234"/>
      <c r="Z43" s="234"/>
      <c r="AA43" s="234"/>
      <c r="AB43" s="234"/>
      <c r="AC43" s="257">
        <f>U42-Y40</f>
        <v>80</v>
      </c>
      <c r="AD43" s="257"/>
      <c r="AE43" s="88" t="s">
        <v>149</v>
      </c>
      <c r="AF43" s="75"/>
      <c r="AG43" s="75"/>
      <c r="AH43" s="75"/>
      <c r="AI43" s="75"/>
      <c r="AJ43" s="75"/>
      <c r="AK43" s="75"/>
      <c r="AL43" s="75"/>
      <c r="AM43" s="75"/>
      <c r="AN43" s="75"/>
      <c r="AO43" s="115" t="s">
        <v>150</v>
      </c>
      <c r="AP43" s="116" t="s">
        <v>151</v>
      </c>
      <c r="AQ43" s="171"/>
      <c r="AR43" s="116"/>
      <c r="AS43" s="116"/>
      <c r="AT43" s="116"/>
      <c r="AU43" s="116"/>
      <c r="AV43" s="172"/>
      <c r="AW43" s="75"/>
      <c r="AX43" s="75"/>
    </row>
    <row r="44" spans="2:50" s="77" customFormat="1" ht="16.7" customHeight="1" thickBot="1">
      <c r="B44" s="75"/>
      <c r="C44" s="75"/>
      <c r="D44" s="75"/>
      <c r="E44" s="75"/>
      <c r="F44" s="75"/>
      <c r="G44" s="75"/>
      <c r="H44" s="75"/>
      <c r="I44" s="75"/>
      <c r="J44" s="81"/>
      <c r="K44" s="81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234"/>
      <c r="Y44" s="234"/>
      <c r="Z44" s="234"/>
      <c r="AA44" s="234"/>
      <c r="AB44" s="234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173" t="s">
        <v>152</v>
      </c>
      <c r="AP44" s="118" t="s">
        <v>153</v>
      </c>
      <c r="AQ44" s="174"/>
      <c r="AR44" s="175"/>
      <c r="AS44" s="175"/>
      <c r="AT44" s="175"/>
      <c r="AU44" s="175"/>
      <c r="AV44" s="176"/>
      <c r="AW44" s="75"/>
      <c r="AX44" s="75"/>
    </row>
    <row r="45" spans="2:50" s="77" customFormat="1" ht="18" customHeight="1">
      <c r="B45" s="75"/>
      <c r="C45" s="75"/>
      <c r="D45" s="75"/>
      <c r="E45" s="75"/>
      <c r="F45" s="75"/>
      <c r="G45" s="75"/>
      <c r="H45" s="75"/>
      <c r="I45" s="81"/>
      <c r="J45" s="81"/>
      <c r="K45" s="81"/>
      <c r="L45" s="75"/>
      <c r="M45" s="221">
        <f>SUM(AH22,AH29,AH36,AL14)</f>
        <v>0</v>
      </c>
      <c r="N45" s="221"/>
      <c r="O45" s="81"/>
      <c r="P45" s="177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178" t="s">
        <v>154</v>
      </c>
      <c r="AP45" s="175" t="s">
        <v>155</v>
      </c>
      <c r="AQ45" s="174"/>
      <c r="AR45" s="175"/>
      <c r="AS45" s="175"/>
      <c r="AT45" s="175"/>
      <c r="AU45" s="175"/>
      <c r="AV45" s="176"/>
      <c r="AW45" s="75"/>
      <c r="AX45" s="75"/>
    </row>
    <row r="46" spans="2:50" s="77" customFormat="1" ht="16.149999999999999" customHeight="1">
      <c r="B46" s="75"/>
      <c r="C46" s="75"/>
      <c r="D46" s="75"/>
      <c r="E46" s="75"/>
      <c r="F46" s="75"/>
      <c r="G46" s="75"/>
      <c r="H46" s="75"/>
      <c r="I46" s="81"/>
      <c r="J46" s="81"/>
      <c r="K46" s="81"/>
      <c r="L46" s="75"/>
      <c r="M46" s="179" t="s">
        <v>156</v>
      </c>
      <c r="N46" s="81"/>
      <c r="O46" s="81"/>
      <c r="P46" s="177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178"/>
      <c r="AP46" s="175" t="s">
        <v>157</v>
      </c>
      <c r="AQ46" s="174"/>
      <c r="AR46" s="175"/>
      <c r="AS46" s="175"/>
      <c r="AT46" s="175"/>
      <c r="AU46" s="175"/>
      <c r="AV46" s="176"/>
      <c r="AW46" s="75"/>
      <c r="AX46" s="75"/>
    </row>
    <row r="47" spans="2:50" s="77" customFormat="1" ht="16.899999999999999" customHeight="1">
      <c r="B47" s="75"/>
      <c r="C47" s="75"/>
      <c r="D47" s="75"/>
      <c r="E47" s="75"/>
      <c r="F47" s="75"/>
      <c r="G47" s="75"/>
      <c r="H47" s="75"/>
      <c r="I47" s="81"/>
      <c r="J47" s="81"/>
      <c r="K47" s="81"/>
      <c r="L47" s="75"/>
      <c r="M47" s="94"/>
      <c r="N47" s="81"/>
      <c r="O47" s="81"/>
      <c r="P47" s="177"/>
      <c r="Q47" s="75"/>
      <c r="R47" s="75"/>
      <c r="S47" s="75"/>
      <c r="T47" s="75"/>
      <c r="U47" s="75"/>
      <c r="V47" s="75"/>
      <c r="W47" s="75"/>
      <c r="X47" s="180"/>
      <c r="Y47" s="180"/>
      <c r="Z47" s="180"/>
      <c r="AA47" s="180"/>
      <c r="AB47" s="180"/>
      <c r="AC47" s="180"/>
      <c r="AD47" s="180"/>
      <c r="AE47" s="180"/>
      <c r="AF47" s="180"/>
      <c r="AG47" s="180"/>
      <c r="AH47" s="180"/>
      <c r="AI47" s="75"/>
      <c r="AJ47" s="75"/>
      <c r="AK47" s="75"/>
      <c r="AL47" s="75"/>
      <c r="AM47" s="75"/>
      <c r="AN47" s="75"/>
      <c r="AO47" s="178" t="s">
        <v>158</v>
      </c>
      <c r="AP47" s="175" t="s">
        <v>159</v>
      </c>
      <c r="AQ47" s="174"/>
      <c r="AR47" s="175"/>
      <c r="AS47" s="175"/>
      <c r="AT47" s="175"/>
      <c r="AU47" s="175"/>
      <c r="AV47" s="176"/>
      <c r="AW47" s="75"/>
      <c r="AX47" s="75"/>
    </row>
    <row r="48" spans="2:50" s="77" customFormat="1" ht="16.899999999999999" customHeight="1" thickBot="1">
      <c r="B48" s="181" t="s">
        <v>160</v>
      </c>
      <c r="C48" s="75"/>
      <c r="D48" s="75"/>
      <c r="E48" s="75"/>
      <c r="F48" s="75"/>
      <c r="G48" s="75"/>
      <c r="H48" s="75"/>
      <c r="I48" s="81"/>
      <c r="J48" s="81"/>
      <c r="K48" s="81"/>
      <c r="L48" s="75"/>
      <c r="M48" s="94"/>
      <c r="N48" s="81"/>
      <c r="O48" s="81"/>
      <c r="P48" s="177"/>
      <c r="Q48" s="75"/>
      <c r="R48" s="75"/>
      <c r="S48" s="75"/>
      <c r="T48" s="75"/>
      <c r="U48" s="75"/>
      <c r="V48" s="75"/>
      <c r="W48" s="75"/>
      <c r="X48" s="180"/>
      <c r="Y48" s="180"/>
      <c r="Z48" s="180"/>
      <c r="AA48" s="180"/>
      <c r="AB48" s="180"/>
      <c r="AC48" s="180"/>
      <c r="AD48" s="180"/>
      <c r="AE48" s="180"/>
      <c r="AF48" s="180"/>
      <c r="AG48" s="180"/>
      <c r="AH48" s="180"/>
      <c r="AI48" s="75"/>
      <c r="AJ48" s="75"/>
      <c r="AK48" s="75"/>
      <c r="AL48" s="75"/>
      <c r="AM48" s="75"/>
      <c r="AN48" s="75"/>
      <c r="AO48" s="178"/>
      <c r="AP48" s="182" t="s">
        <v>161</v>
      </c>
      <c r="AQ48" s="174"/>
      <c r="AR48" s="175"/>
      <c r="AS48" s="175"/>
      <c r="AT48" s="175"/>
      <c r="AU48" s="175"/>
      <c r="AV48" s="176"/>
      <c r="AW48" s="75"/>
      <c r="AX48" s="75"/>
    </row>
    <row r="49" spans="2:48" s="77" customFormat="1" ht="20.25" customHeight="1" thickBot="1">
      <c r="B49" s="250" t="s">
        <v>162</v>
      </c>
      <c r="C49" s="250"/>
      <c r="D49" s="250"/>
      <c r="E49" s="250"/>
      <c r="F49" s="251" t="s">
        <v>163</v>
      </c>
      <c r="G49" s="251"/>
      <c r="H49" s="251"/>
      <c r="I49" s="251"/>
      <c r="J49" s="251"/>
      <c r="K49" s="251"/>
      <c r="L49" s="251"/>
      <c r="M49" s="251"/>
      <c r="N49" s="251"/>
      <c r="O49" s="252" t="s">
        <v>164</v>
      </c>
      <c r="P49" s="252"/>
      <c r="Q49" s="252"/>
      <c r="R49" s="253">
        <f>(Q15+S17+M20+V22+W13)/(M11+P8+W13-T9-AB8)</f>
        <v>0.93438538205980071</v>
      </c>
      <c r="S49" s="253"/>
      <c r="T49" s="254" t="s">
        <v>165</v>
      </c>
      <c r="U49" s="183"/>
      <c r="V49" s="184" t="s">
        <v>166</v>
      </c>
      <c r="W49" s="185" t="s">
        <v>167</v>
      </c>
      <c r="X49" s="186" t="s">
        <v>168</v>
      </c>
      <c r="Y49" s="187"/>
      <c r="Z49" s="187"/>
      <c r="AA49" s="187"/>
      <c r="AB49" s="187"/>
      <c r="AC49" s="187"/>
      <c r="AD49" s="187"/>
      <c r="AE49" s="187"/>
      <c r="AF49" s="187"/>
      <c r="AG49" s="187"/>
      <c r="AH49" s="187"/>
      <c r="AI49" s="187"/>
      <c r="AJ49" s="187"/>
      <c r="AK49" s="188"/>
      <c r="AL49" s="75"/>
      <c r="AM49" s="75"/>
      <c r="AN49" s="75"/>
      <c r="AO49" s="126" t="s">
        <v>169</v>
      </c>
      <c r="AP49" s="127" t="s">
        <v>170</v>
      </c>
      <c r="AQ49" s="136"/>
      <c r="AR49" s="127"/>
      <c r="AS49" s="127"/>
      <c r="AT49" s="127"/>
      <c r="AU49" s="127"/>
      <c r="AV49" s="139"/>
    </row>
    <row r="50" spans="2:48" s="77" customFormat="1" ht="20.25" customHeight="1">
      <c r="B50" s="250"/>
      <c r="C50" s="250"/>
      <c r="D50" s="250"/>
      <c r="E50" s="250"/>
      <c r="F50" s="255" t="s">
        <v>171</v>
      </c>
      <c r="G50" s="255"/>
      <c r="H50" s="255"/>
      <c r="I50" s="255"/>
      <c r="J50" s="255"/>
      <c r="K50" s="255"/>
      <c r="L50" s="255"/>
      <c r="M50" s="255"/>
      <c r="N50" s="255"/>
      <c r="O50" s="252"/>
      <c r="P50" s="252"/>
      <c r="Q50" s="252"/>
      <c r="R50" s="253"/>
      <c r="S50" s="253"/>
      <c r="T50" s="254"/>
      <c r="U50" s="189"/>
      <c r="V50" s="190" t="s">
        <v>172</v>
      </c>
      <c r="W50" s="191" t="s">
        <v>173</v>
      </c>
      <c r="X50" s="192" t="s">
        <v>174</v>
      </c>
      <c r="Y50" s="145"/>
      <c r="Z50" s="145"/>
      <c r="AA50" s="145"/>
      <c r="AB50" s="145"/>
      <c r="AC50" s="145"/>
      <c r="AD50" s="145"/>
      <c r="AE50" s="193"/>
      <c r="AF50" s="193"/>
      <c r="AG50" s="193"/>
      <c r="AH50" s="193"/>
      <c r="AI50" s="193"/>
      <c r="AJ50" s="193"/>
      <c r="AK50" s="194"/>
      <c r="AL50" s="157"/>
      <c r="AM50" s="75"/>
      <c r="AN50" s="75"/>
      <c r="AO50" s="115" t="s">
        <v>175</v>
      </c>
      <c r="AP50" s="118" t="s">
        <v>176</v>
      </c>
      <c r="AQ50" s="137"/>
      <c r="AR50" s="118"/>
      <c r="AS50" s="118"/>
      <c r="AT50" s="118"/>
      <c r="AU50" s="118"/>
      <c r="AV50" s="195"/>
    </row>
    <row r="51" spans="2:48" s="77" customFormat="1" ht="20.25" customHeight="1">
      <c r="B51" s="264" t="s">
        <v>177</v>
      </c>
      <c r="C51" s="264"/>
      <c r="D51" s="264"/>
      <c r="E51" s="264"/>
      <c r="F51" s="265" t="s">
        <v>178</v>
      </c>
      <c r="G51" s="265"/>
      <c r="H51" s="265"/>
      <c r="I51" s="265"/>
      <c r="J51" s="265"/>
      <c r="K51" s="265"/>
      <c r="L51" s="265"/>
      <c r="M51" s="265"/>
      <c r="N51" s="265"/>
      <c r="O51" s="260" t="s">
        <v>164</v>
      </c>
      <c r="P51" s="260"/>
      <c r="Q51" s="260"/>
      <c r="R51" s="266">
        <f>((B26+B29)+(Q15+S17+M20+V22+W27+Y33+W13+W34+K8+M45))/((B11+B26+B29)+(Q15+S17+M20+V22+W27+Y33+W13+W34+K8+M45+B32)-AA34-AB28-T9-AB8)</f>
        <v>0.87388059701492538</v>
      </c>
      <c r="S51" s="266"/>
      <c r="T51" s="267" t="s">
        <v>179</v>
      </c>
      <c r="U51" s="196"/>
      <c r="V51" s="190" t="s">
        <v>180</v>
      </c>
      <c r="W51" s="191" t="s">
        <v>181</v>
      </c>
      <c r="X51" s="192" t="s">
        <v>182</v>
      </c>
      <c r="Y51" s="145"/>
      <c r="Z51" s="145"/>
      <c r="AA51" s="145"/>
      <c r="AB51" s="145"/>
      <c r="AC51" s="145"/>
      <c r="AD51" s="145"/>
      <c r="AE51" s="191"/>
      <c r="AF51" s="191"/>
      <c r="AG51" s="191"/>
      <c r="AH51" s="191"/>
      <c r="AI51" s="191"/>
      <c r="AJ51" s="191"/>
      <c r="AK51" s="197"/>
      <c r="AL51" s="198"/>
      <c r="AM51" s="75"/>
      <c r="AN51" s="75"/>
      <c r="AO51" s="115" t="s">
        <v>183</v>
      </c>
      <c r="AP51" s="118" t="s">
        <v>184</v>
      </c>
      <c r="AQ51" s="137"/>
      <c r="AR51" s="119"/>
      <c r="AS51" s="119"/>
      <c r="AT51" s="119"/>
      <c r="AU51" s="119"/>
      <c r="AV51" s="120"/>
    </row>
    <row r="52" spans="2:48" s="77" customFormat="1" ht="20.25" customHeight="1">
      <c r="B52" s="264"/>
      <c r="C52" s="264"/>
      <c r="D52" s="264"/>
      <c r="E52" s="264"/>
      <c r="F52" s="268" t="s">
        <v>185</v>
      </c>
      <c r="G52" s="268"/>
      <c r="H52" s="268"/>
      <c r="I52" s="268"/>
      <c r="J52" s="268"/>
      <c r="K52" s="268"/>
      <c r="L52" s="268"/>
      <c r="M52" s="268"/>
      <c r="N52" s="268"/>
      <c r="O52" s="260"/>
      <c r="P52" s="260"/>
      <c r="Q52" s="260"/>
      <c r="R52" s="266"/>
      <c r="S52" s="266"/>
      <c r="T52" s="267"/>
      <c r="U52" s="189"/>
      <c r="V52" s="190" t="s">
        <v>172</v>
      </c>
      <c r="W52" s="191" t="s">
        <v>186</v>
      </c>
      <c r="X52" s="199" t="s">
        <v>187</v>
      </c>
      <c r="Y52" s="145"/>
      <c r="Z52" s="145"/>
      <c r="AA52" s="145"/>
      <c r="AB52" s="145"/>
      <c r="AC52" s="145"/>
      <c r="AD52" s="145"/>
      <c r="AE52" s="191"/>
      <c r="AF52" s="191"/>
      <c r="AG52" s="191"/>
      <c r="AH52" s="191"/>
      <c r="AI52" s="191"/>
      <c r="AJ52" s="191"/>
      <c r="AK52" s="197"/>
      <c r="AL52" s="198"/>
      <c r="AM52" s="81"/>
      <c r="AN52" s="75"/>
      <c r="AO52" s="115" t="s">
        <v>188</v>
      </c>
      <c r="AP52" s="118" t="s">
        <v>189</v>
      </c>
      <c r="AQ52" s="200"/>
      <c r="AR52" s="75"/>
      <c r="AS52" s="75"/>
      <c r="AT52" s="75"/>
      <c r="AU52" s="75"/>
      <c r="AV52" s="201"/>
    </row>
    <row r="53" spans="2:48" s="77" customFormat="1" ht="20.25" customHeight="1" thickBot="1">
      <c r="B53" s="259" t="s">
        <v>190</v>
      </c>
      <c r="C53" s="259"/>
      <c r="D53" s="259"/>
      <c r="E53" s="259"/>
      <c r="F53" s="260" t="s">
        <v>191</v>
      </c>
      <c r="G53" s="260"/>
      <c r="H53" s="260"/>
      <c r="I53" s="260"/>
      <c r="J53" s="260"/>
      <c r="K53" s="260"/>
      <c r="L53" s="260"/>
      <c r="M53" s="260"/>
      <c r="N53" s="260"/>
      <c r="O53" s="261" t="s">
        <v>164</v>
      </c>
      <c r="P53" s="261"/>
      <c r="Q53" s="261"/>
      <c r="R53" s="262">
        <f>AQ11/(B11+B26+B29+B32)</f>
        <v>0.3550863723608445</v>
      </c>
      <c r="S53" s="262"/>
      <c r="T53" s="263" t="s">
        <v>192</v>
      </c>
      <c r="U53" s="196"/>
      <c r="V53" s="202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193"/>
      <c r="AI53" s="193"/>
      <c r="AJ53" s="193"/>
      <c r="AK53" s="194"/>
      <c r="AL53" s="157"/>
      <c r="AM53" s="81"/>
      <c r="AN53" s="75"/>
      <c r="AO53" s="115" t="s">
        <v>193</v>
      </c>
      <c r="AP53" s="118" t="s">
        <v>194</v>
      </c>
      <c r="AQ53" s="143"/>
      <c r="AR53" s="119"/>
      <c r="AS53" s="119"/>
      <c r="AT53" s="119"/>
      <c r="AU53" s="119"/>
      <c r="AV53" s="120"/>
    </row>
    <row r="54" spans="2:48" s="77" customFormat="1" ht="20.25" customHeight="1" thickBot="1">
      <c r="B54" s="259"/>
      <c r="C54" s="259"/>
      <c r="D54" s="259"/>
      <c r="E54" s="259"/>
      <c r="F54" s="261" t="s">
        <v>195</v>
      </c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2"/>
      <c r="S54" s="262"/>
      <c r="T54" s="263"/>
      <c r="U54" s="203"/>
      <c r="V54" s="204"/>
      <c r="W54" s="205"/>
      <c r="X54" s="206" t="s">
        <v>196</v>
      </c>
      <c r="Y54" s="207"/>
      <c r="Z54" s="207"/>
      <c r="AA54" s="207"/>
      <c r="AB54" s="208"/>
      <c r="AC54" s="208"/>
      <c r="AD54" s="209"/>
      <c r="AE54" s="210" t="s">
        <v>197</v>
      </c>
      <c r="AF54" s="207"/>
      <c r="AG54" s="207"/>
      <c r="AH54" s="211"/>
      <c r="AI54" s="211"/>
      <c r="AJ54" s="211"/>
      <c r="AK54" s="212"/>
      <c r="AL54" s="198"/>
      <c r="AM54" s="81"/>
      <c r="AN54" s="75"/>
      <c r="AO54" s="136" t="s">
        <v>198</v>
      </c>
      <c r="AP54" s="127"/>
      <c r="AQ54" s="128"/>
      <c r="AR54" s="129"/>
      <c r="AS54" s="129"/>
      <c r="AT54" s="129"/>
      <c r="AU54" s="129"/>
      <c r="AV54" s="139"/>
    </row>
    <row r="55" spans="2:48" s="77" customFormat="1" ht="15.6" customHeight="1"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115" t="s">
        <v>199</v>
      </c>
      <c r="AP55" s="118" t="s">
        <v>200</v>
      </c>
      <c r="AQ55" s="143"/>
      <c r="AR55" s="119"/>
      <c r="AS55" s="119"/>
      <c r="AT55" s="119"/>
      <c r="AU55" s="119"/>
      <c r="AV55" s="120"/>
    </row>
    <row r="56" spans="2:48" s="77" customFormat="1" ht="18.600000000000001" customHeight="1">
      <c r="B56" s="213" t="s">
        <v>201</v>
      </c>
      <c r="AL56" s="75"/>
      <c r="AM56" s="75"/>
      <c r="AN56" s="75"/>
      <c r="AO56" s="137" t="s">
        <v>202</v>
      </c>
      <c r="AP56" s="118" t="s">
        <v>203</v>
      </c>
      <c r="AQ56" s="143"/>
      <c r="AR56" s="119"/>
      <c r="AS56" s="119"/>
      <c r="AT56" s="119"/>
      <c r="AU56" s="119"/>
      <c r="AV56" s="120"/>
    </row>
    <row r="57" spans="2:48" s="77" customFormat="1" ht="15.6" customHeight="1"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AL57" s="75"/>
      <c r="AM57" s="75"/>
      <c r="AN57" s="75"/>
      <c r="AO57" s="137" t="s">
        <v>204</v>
      </c>
      <c r="AP57" s="118" t="s">
        <v>205</v>
      </c>
      <c r="AQ57" s="143"/>
      <c r="AR57" s="119"/>
      <c r="AS57" s="119"/>
      <c r="AT57" s="119"/>
      <c r="AU57" s="119"/>
      <c r="AV57" s="120"/>
    </row>
    <row r="58" spans="2:48" s="77" customFormat="1" ht="15.6" customHeight="1">
      <c r="B58" s="258"/>
      <c r="C58" s="258"/>
      <c r="D58" s="258"/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AL58" s="75"/>
      <c r="AM58" s="75"/>
      <c r="AN58" s="75"/>
      <c r="AO58" s="137" t="s">
        <v>206</v>
      </c>
      <c r="AP58" s="118" t="s">
        <v>207</v>
      </c>
      <c r="AQ58" s="143"/>
      <c r="AR58" s="119"/>
      <c r="AS58" s="119"/>
      <c r="AT58" s="119"/>
      <c r="AU58" s="119"/>
      <c r="AV58" s="120"/>
    </row>
    <row r="59" spans="2:48" s="77" customFormat="1" ht="16.899999999999999" customHeight="1" thickBot="1">
      <c r="B59" s="258"/>
      <c r="C59" s="258"/>
      <c r="D59" s="258"/>
      <c r="E59" s="258"/>
      <c r="F59" s="258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AL59" s="75"/>
      <c r="AM59" s="75"/>
      <c r="AN59" s="75"/>
      <c r="AO59" s="214" t="s">
        <v>208</v>
      </c>
      <c r="AP59" s="215" t="s">
        <v>209</v>
      </c>
      <c r="AQ59" s="216"/>
      <c r="AR59" s="217"/>
      <c r="AS59" s="218"/>
      <c r="AT59" s="217"/>
      <c r="AU59" s="217"/>
      <c r="AV59" s="219"/>
    </row>
    <row r="60" spans="2:48" s="77" customFormat="1" ht="16.899999999999999" customHeight="1">
      <c r="AL60" s="75"/>
      <c r="AM60" s="75"/>
      <c r="AN60" s="75"/>
    </row>
    <row r="61" spans="2:48" s="77" customFormat="1" ht="16.899999999999999" customHeight="1">
      <c r="AL61" s="75"/>
      <c r="AM61" s="75"/>
      <c r="AN61" s="75"/>
    </row>
    <row r="62" spans="2:48" s="77" customFormat="1" ht="16.899999999999999" customHeight="1"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</row>
    <row r="63" spans="2:48" s="77" customFormat="1" ht="15.6" customHeight="1"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</row>
    <row r="64" spans="2:48" s="77" customFormat="1" ht="15.6" customHeight="1"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</row>
    <row r="65" spans="2:37" s="77" customFormat="1" ht="16.5"/>
    <row r="68" spans="2:37" s="77" customFormat="1" ht="16.5"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</row>
    <row r="69" spans="2:37" s="77" customFormat="1" ht="16.5"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220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</row>
  </sheetData>
  <mergeCells count="110">
    <mergeCell ref="B57:W59"/>
    <mergeCell ref="B53:E54"/>
    <mergeCell ref="F53:N53"/>
    <mergeCell ref="O53:Q54"/>
    <mergeCell ref="R53:S54"/>
    <mergeCell ref="T53:T54"/>
    <mergeCell ref="F54:N54"/>
    <mergeCell ref="B51:E52"/>
    <mergeCell ref="F51:N51"/>
    <mergeCell ref="O51:Q52"/>
    <mergeCell ref="R51:S52"/>
    <mergeCell ref="T51:T52"/>
    <mergeCell ref="F52:N52"/>
    <mergeCell ref="B49:E50"/>
    <mergeCell ref="F49:N49"/>
    <mergeCell ref="O49:Q50"/>
    <mergeCell ref="R49:S50"/>
    <mergeCell ref="T49:T50"/>
    <mergeCell ref="F50:N50"/>
    <mergeCell ref="Y40:Z40"/>
    <mergeCell ref="AB40:AC40"/>
    <mergeCell ref="AB41:AC41"/>
    <mergeCell ref="X42:AB44"/>
    <mergeCell ref="AC43:AD43"/>
    <mergeCell ref="M45:N45"/>
    <mergeCell ref="P35:Q35"/>
    <mergeCell ref="W35:X35"/>
    <mergeCell ref="X36:AB38"/>
    <mergeCell ref="AH36:AI36"/>
    <mergeCell ref="AH37:AI37"/>
    <mergeCell ref="AE39:AF39"/>
    <mergeCell ref="B32:C32"/>
    <mergeCell ref="D32:F32"/>
    <mergeCell ref="P32:Q32"/>
    <mergeCell ref="U32:W32"/>
    <mergeCell ref="AC32:AD32"/>
    <mergeCell ref="B33:F34"/>
    <mergeCell ref="Y33:Z33"/>
    <mergeCell ref="W34:X34"/>
    <mergeCell ref="AA34:AB34"/>
    <mergeCell ref="AD34:AE34"/>
    <mergeCell ref="B28:C28"/>
    <mergeCell ref="W28:X28"/>
    <mergeCell ref="B29:C29"/>
    <mergeCell ref="P29:Q29"/>
    <mergeCell ref="X29:AB31"/>
    <mergeCell ref="AH29:AI29"/>
    <mergeCell ref="B30:F30"/>
    <mergeCell ref="L30:P30"/>
    <mergeCell ref="AH30:AI30"/>
    <mergeCell ref="AC31:AD31"/>
    <mergeCell ref="B26:C26"/>
    <mergeCell ref="H26:I26"/>
    <mergeCell ref="P26:Q26"/>
    <mergeCell ref="B27:C27"/>
    <mergeCell ref="P27:Q27"/>
    <mergeCell ref="W27:X27"/>
    <mergeCell ref="AH22:AI22"/>
    <mergeCell ref="P23:Q23"/>
    <mergeCell ref="AH23:AI23"/>
    <mergeCell ref="H24:I24"/>
    <mergeCell ref="AE24:AF24"/>
    <mergeCell ref="H25:I25"/>
    <mergeCell ref="Q15:R15"/>
    <mergeCell ref="AL15:AM15"/>
    <mergeCell ref="G17:H17"/>
    <mergeCell ref="AA17:AB17"/>
    <mergeCell ref="AA18:AB18"/>
    <mergeCell ref="M20:N20"/>
    <mergeCell ref="Y20:AB23"/>
    <mergeCell ref="L21:P21"/>
    <mergeCell ref="R21:S21"/>
    <mergeCell ref="V22:W22"/>
    <mergeCell ref="E13:F13"/>
    <mergeCell ref="Q13:R13"/>
    <mergeCell ref="E14:F14"/>
    <mergeCell ref="Q14:R14"/>
    <mergeCell ref="AE14:AF14"/>
    <mergeCell ref="AL14:AM14"/>
    <mergeCell ref="Y11:AB12"/>
    <mergeCell ref="AE11:AF11"/>
    <mergeCell ref="AJ11:AK11"/>
    <mergeCell ref="AL11:AM12"/>
    <mergeCell ref="AQ11:AR11"/>
    <mergeCell ref="G12:H12"/>
    <mergeCell ref="M12:N12"/>
    <mergeCell ref="AE12:AF12"/>
    <mergeCell ref="AJ12:AK12"/>
    <mergeCell ref="E10:F10"/>
    <mergeCell ref="V10:W10"/>
    <mergeCell ref="B11:C11"/>
    <mergeCell ref="G11:H11"/>
    <mergeCell ref="M11:N11"/>
    <mergeCell ref="R11:T12"/>
    <mergeCell ref="V11:W11"/>
    <mergeCell ref="K5:L5"/>
    <mergeCell ref="E6:H7"/>
    <mergeCell ref="AM6:AN6"/>
    <mergeCell ref="P8:Q8"/>
    <mergeCell ref="AB8:AC8"/>
    <mergeCell ref="E9:F9"/>
    <mergeCell ref="B1:E1"/>
    <mergeCell ref="F1:G1"/>
    <mergeCell ref="I1:J1"/>
    <mergeCell ref="N1:Q1"/>
    <mergeCell ref="R1:X1"/>
    <mergeCell ref="B2:E2"/>
    <mergeCell ref="F2:J2"/>
    <mergeCell ref="N2:Q2"/>
    <mergeCell ref="R2:X2"/>
  </mergeCells>
  <phoneticPr fontId="76" type="noConversion"/>
  <dataValidations count="1">
    <dataValidation type="list" allowBlank="1" showInputMessage="1" showErrorMessage="1" sqref="F2" xr:uid="{00000000-0002-0000-0000-000000000000}">
      <formula1>"新竹園區,龍潭園區,竹南園區,銅鑼園區,生醫園區,宜蘭園區"</formula1>
    </dataValidation>
  </dataValidations>
  <printOptions horizontalCentered="1"/>
  <pageMargins left="0.15748031496062992" right="0.15748031496062992" top="0.39370078740157483" bottom="0.19685039370078741" header="0.19685039370078741" footer="7.874015748031496E-2"/>
  <pageSetup paperSize="9" scale="52" fitToWidth="0" fitToHeight="0" orientation="landscape" r:id="rId1"/>
  <headerFooter alignWithMargins="0">
    <oddHeader>&amp;C&amp;"微軟正黑體,粗體"&amp;14新竹科學園區R9版用水平衡圖</oddHeader>
    <oddFooter>&amp;RPrint: &amp;D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0"/>
  <sheetViews>
    <sheetView workbookViewId="0"/>
  </sheetViews>
  <sheetFormatPr defaultRowHeight="16.5"/>
  <cols>
    <col min="1" max="1" width="4.625" customWidth="1"/>
    <col min="2" max="2" width="6.125" customWidth="1"/>
    <col min="3" max="3" width="3" customWidth="1"/>
    <col min="4" max="4" width="9.5" customWidth="1"/>
    <col min="5" max="5" width="5.375" customWidth="1"/>
    <col min="6" max="6" width="3.625" customWidth="1"/>
    <col min="7" max="7" width="9" customWidth="1"/>
    <col min="8" max="8" width="4.125" customWidth="1"/>
    <col min="9" max="9" width="1.875" customWidth="1"/>
    <col min="10" max="10" width="1.5" customWidth="1"/>
    <col min="11" max="11" width="8.125" customWidth="1"/>
    <col min="12" max="12" width="6.125" customWidth="1"/>
    <col min="13" max="13" width="5.625" customWidth="1"/>
    <col min="14" max="14" width="1.125" customWidth="1"/>
    <col min="15" max="15" width="3.875" customWidth="1"/>
    <col min="16" max="16" width="5.25" customWidth="1"/>
    <col min="17" max="17" width="1.875" customWidth="1"/>
    <col min="18" max="18" width="5.625" customWidth="1"/>
    <col min="19" max="19" width="8.375" customWidth="1"/>
    <col min="20" max="20" width="2.125" customWidth="1"/>
    <col min="21" max="21" width="9" customWidth="1"/>
  </cols>
  <sheetData>
    <row r="1" spans="1:36" ht="17.25" thickBot="1">
      <c r="A1" s="4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6.5" customHeight="1" thickBot="1">
      <c r="A2" s="278" t="s">
        <v>211</v>
      </c>
      <c r="B2" s="278"/>
      <c r="C2" s="278"/>
      <c r="D2" s="278"/>
      <c r="E2" s="278"/>
      <c r="F2" s="279" t="s">
        <v>212</v>
      </c>
      <c r="G2" s="279"/>
      <c r="H2" s="279"/>
      <c r="I2" s="279"/>
      <c r="J2" s="279"/>
      <c r="K2" s="280">
        <v>1500</v>
      </c>
      <c r="L2" s="280"/>
      <c r="M2" s="280"/>
      <c r="N2" s="6"/>
      <c r="O2" s="274" t="s">
        <v>213</v>
      </c>
      <c r="P2" s="281">
        <f>K2/K3</f>
        <v>7.5</v>
      </c>
      <c r="Q2" s="281"/>
      <c r="R2" s="282" t="s">
        <v>214</v>
      </c>
      <c r="S2" s="282"/>
      <c r="T2" s="282"/>
      <c r="U2" s="269" t="s">
        <v>215</v>
      </c>
      <c r="V2" s="269"/>
      <c r="W2" s="269"/>
      <c r="X2" s="269"/>
      <c r="Y2" s="269"/>
      <c r="Z2" s="269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7.25" thickBot="1">
      <c r="A3" s="278"/>
      <c r="B3" s="278"/>
      <c r="C3" s="278"/>
      <c r="D3" s="278"/>
      <c r="E3" s="278"/>
      <c r="F3" s="270" t="s">
        <v>216</v>
      </c>
      <c r="G3" s="270"/>
      <c r="H3" s="270"/>
      <c r="I3" s="270"/>
      <c r="J3" s="270"/>
      <c r="K3" s="271">
        <v>200</v>
      </c>
      <c r="L3" s="271"/>
      <c r="M3" s="271"/>
      <c r="N3" s="7"/>
      <c r="O3" s="274"/>
      <c r="P3" s="281"/>
      <c r="Q3" s="281"/>
      <c r="R3" s="282"/>
      <c r="S3" s="282"/>
      <c r="T3" s="282"/>
      <c r="U3" s="269"/>
      <c r="V3" s="269"/>
      <c r="W3" s="269"/>
      <c r="X3" s="269"/>
      <c r="Y3" s="269"/>
      <c r="Z3" s="269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7.25" thickBot="1">
      <c r="A4" s="272" t="s">
        <v>217</v>
      </c>
      <c r="B4" s="272"/>
      <c r="C4" s="272"/>
      <c r="D4" s="272"/>
      <c r="E4" s="272"/>
      <c r="F4" s="273" t="s">
        <v>218</v>
      </c>
      <c r="G4" s="273"/>
      <c r="H4" s="273"/>
      <c r="I4" s="273"/>
      <c r="J4" s="273"/>
      <c r="K4" s="273"/>
      <c r="L4" s="273"/>
      <c r="M4" s="273"/>
      <c r="N4" s="274" t="s">
        <v>219</v>
      </c>
      <c r="O4" s="274"/>
      <c r="P4" s="274"/>
      <c r="Q4" s="275">
        <f>MIN(('R9(有製程用水版)'!Y33+'R9(有製程用水版)'!AH36)/('R9(有製程用水版)'!U37-'R9(有製程用水版)'!AA34),1)</f>
        <v>0.15</v>
      </c>
      <c r="R4" s="275"/>
      <c r="S4" s="276" t="s">
        <v>220</v>
      </c>
      <c r="T4" s="8"/>
      <c r="U4" s="269"/>
      <c r="V4" s="269"/>
      <c r="W4" s="269"/>
      <c r="X4" s="269"/>
      <c r="Y4" s="269"/>
      <c r="Z4" s="269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7.25" thickBot="1">
      <c r="A5" s="272"/>
      <c r="B5" s="272"/>
      <c r="C5" s="272"/>
      <c r="D5" s="272"/>
      <c r="E5" s="272"/>
      <c r="F5" s="277" t="s">
        <v>221</v>
      </c>
      <c r="G5" s="277"/>
      <c r="H5" s="277"/>
      <c r="I5" s="277"/>
      <c r="J5" s="277"/>
      <c r="K5" s="277"/>
      <c r="L5" s="277"/>
      <c r="M5" s="277"/>
      <c r="N5" s="274"/>
      <c r="O5" s="274"/>
      <c r="P5" s="274"/>
      <c r="Q5" s="275"/>
      <c r="R5" s="275"/>
      <c r="S5" s="276"/>
      <c r="T5" s="9"/>
      <c r="U5" s="269"/>
      <c r="V5" s="269"/>
      <c r="W5" s="269"/>
      <c r="X5" s="269"/>
      <c r="Y5" s="269"/>
      <c r="Z5" s="269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ht="17.25" thickBot="1">
      <c r="A6" s="272" t="s">
        <v>222</v>
      </c>
      <c r="B6" s="272"/>
      <c r="C6" s="272"/>
      <c r="D6" s="272"/>
      <c r="E6" s="272"/>
      <c r="F6" s="273" t="s">
        <v>223</v>
      </c>
      <c r="G6" s="273"/>
      <c r="H6" s="273"/>
      <c r="I6" s="273"/>
      <c r="J6" s="273"/>
      <c r="K6" s="273"/>
      <c r="L6" s="273"/>
      <c r="M6" s="273"/>
      <c r="N6" s="274" t="s">
        <v>219</v>
      </c>
      <c r="O6" s="274"/>
      <c r="P6" s="274"/>
      <c r="Q6" s="275">
        <f>'R9(有製程用水版)'!K8/('R9(有製程用水版)'!E9+'R9(有製程用水版)'!S40)</f>
        <v>6.25E-2</v>
      </c>
      <c r="R6" s="275"/>
      <c r="S6" s="276" t="s">
        <v>224</v>
      </c>
      <c r="T6" s="8"/>
      <c r="U6" s="283" t="s">
        <v>225</v>
      </c>
      <c r="V6" s="283"/>
      <c r="W6" s="283"/>
      <c r="X6" s="283"/>
      <c r="Y6" s="283"/>
      <c r="Z6" s="283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ht="17.25" thickBot="1">
      <c r="A7" s="272"/>
      <c r="B7" s="272"/>
      <c r="C7" s="272"/>
      <c r="D7" s="272"/>
      <c r="E7" s="272"/>
      <c r="F7" s="277" t="s">
        <v>226</v>
      </c>
      <c r="G7" s="277"/>
      <c r="H7" s="277"/>
      <c r="I7" s="277"/>
      <c r="J7" s="277"/>
      <c r="K7" s="277"/>
      <c r="L7" s="277"/>
      <c r="M7" s="277"/>
      <c r="N7" s="274"/>
      <c r="O7" s="274"/>
      <c r="P7" s="274"/>
      <c r="Q7" s="275"/>
      <c r="R7" s="275"/>
      <c r="S7" s="276"/>
      <c r="T7" s="9"/>
      <c r="U7" s="283"/>
      <c r="V7" s="283"/>
      <c r="W7" s="283"/>
      <c r="X7" s="283"/>
      <c r="Y7" s="283"/>
      <c r="Z7" s="283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17.25" thickBot="1">
      <c r="A8" s="284" t="s">
        <v>227</v>
      </c>
      <c r="B8" s="284"/>
      <c r="C8" s="284"/>
      <c r="D8" s="284"/>
      <c r="E8" s="284"/>
      <c r="F8" s="285" t="s">
        <v>228</v>
      </c>
      <c r="G8" s="285"/>
      <c r="H8" s="285"/>
      <c r="I8" s="285"/>
      <c r="J8" s="285"/>
      <c r="K8" s="285"/>
      <c r="L8" s="285"/>
      <c r="M8" s="285"/>
      <c r="N8" s="286" t="s">
        <v>219</v>
      </c>
      <c r="O8" s="286"/>
      <c r="P8" s="286"/>
      <c r="Q8" s="287">
        <f>IF(((IF(K10="是",0.06,0.03))-('R9(有製程用水版)'!E9+'R9(有製程用水版)'!S40)/D10)/(IF(K10="是",0.06,0.03))&lt;0,"異常",((IF(K10="是",0.06,0.03))-('R9(有製程用水版)'!E9+'R9(有製程用水版)'!S40)/D10)/(IF(K10="是",0.06,0.03)))</f>
        <v>0.34959349593495931</v>
      </c>
      <c r="R8" s="287"/>
      <c r="S8" s="288" t="s">
        <v>224</v>
      </c>
      <c r="T8" s="10"/>
      <c r="U8" s="283"/>
      <c r="V8" s="283"/>
      <c r="W8" s="283"/>
      <c r="X8" s="283"/>
      <c r="Y8" s="283"/>
      <c r="Z8" s="283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spans="1:36" ht="17.25" thickBot="1">
      <c r="A9" s="284"/>
      <c r="B9" s="284"/>
      <c r="C9" s="284"/>
      <c r="D9" s="284"/>
      <c r="E9" s="284"/>
      <c r="F9" s="289" t="s">
        <v>229</v>
      </c>
      <c r="G9" s="289"/>
      <c r="H9" s="289"/>
      <c r="I9" s="289"/>
      <c r="J9" s="289"/>
      <c r="K9" s="289"/>
      <c r="L9" s="289"/>
      <c r="M9" s="289"/>
      <c r="N9" s="286"/>
      <c r="O9" s="286"/>
      <c r="P9" s="286"/>
      <c r="Q9" s="287"/>
      <c r="R9" s="287"/>
      <c r="S9" s="288"/>
      <c r="T9" s="1"/>
      <c r="U9" s="283"/>
      <c r="V9" s="283"/>
      <c r="W9" s="283"/>
      <c r="X9" s="283"/>
      <c r="Y9" s="283"/>
      <c r="Z9" s="283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ht="17.25" thickBot="1">
      <c r="A10" s="290" t="s">
        <v>230</v>
      </c>
      <c r="B10" s="290"/>
      <c r="C10" s="290"/>
      <c r="D10" s="11">
        <v>4100</v>
      </c>
      <c r="E10" s="12" t="s">
        <v>231</v>
      </c>
      <c r="F10" s="12" t="s">
        <v>232</v>
      </c>
      <c r="G10" s="13" t="s">
        <v>233</v>
      </c>
      <c r="H10" s="14"/>
      <c r="I10" s="14"/>
      <c r="J10" s="14"/>
      <c r="K10" s="15" t="s">
        <v>234</v>
      </c>
      <c r="L10" s="16"/>
      <c r="M10" s="17"/>
      <c r="N10" s="16"/>
      <c r="O10" s="16"/>
      <c r="P10" s="16"/>
      <c r="Q10" s="17"/>
      <c r="R10" s="17"/>
      <c r="S10" s="16"/>
      <c r="T10" s="16"/>
      <c r="U10" s="283"/>
      <c r="V10" s="283"/>
      <c r="W10" s="283"/>
      <c r="X10" s="283"/>
      <c r="Y10" s="283"/>
      <c r="Z10" s="283"/>
      <c r="AA10" s="2"/>
      <c r="AB10" s="2"/>
      <c r="AC10" s="2"/>
      <c r="AD10" s="2"/>
      <c r="AE10" s="2"/>
      <c r="AF10" s="2"/>
      <c r="AG10" s="2"/>
      <c r="AH10" s="2"/>
      <c r="AI10" s="2"/>
      <c r="AJ10" s="2"/>
    </row>
  </sheetData>
  <mergeCells count="29">
    <mergeCell ref="U6:Z10"/>
    <mergeCell ref="F7:M7"/>
    <mergeCell ref="A8:E9"/>
    <mergeCell ref="F8:M8"/>
    <mergeCell ref="N8:P9"/>
    <mergeCell ref="Q8:R9"/>
    <mergeCell ref="S8:S9"/>
    <mergeCell ref="F9:M9"/>
    <mergeCell ref="A10:C10"/>
    <mergeCell ref="A6:E7"/>
    <mergeCell ref="F6:M6"/>
    <mergeCell ref="N6:P7"/>
    <mergeCell ref="Q6:R7"/>
    <mergeCell ref="S6:S7"/>
    <mergeCell ref="U2:Z5"/>
    <mergeCell ref="F3:J3"/>
    <mergeCell ref="K3:M3"/>
    <mergeCell ref="A4:E5"/>
    <mergeCell ref="F4:M4"/>
    <mergeCell ref="N4:P5"/>
    <mergeCell ref="Q4:R5"/>
    <mergeCell ref="S4:S5"/>
    <mergeCell ref="F5:M5"/>
    <mergeCell ref="A2:E3"/>
    <mergeCell ref="F2:J2"/>
    <mergeCell ref="K2:M2"/>
    <mergeCell ref="O2:O3"/>
    <mergeCell ref="P2:Q3"/>
    <mergeCell ref="R2:T3"/>
  </mergeCells>
  <phoneticPr fontId="76" type="noConversion"/>
  <dataValidations count="1">
    <dataValidation type="list" allowBlank="1" showInputMessage="1" showErrorMessage="1" sqref="K10" xr:uid="{00000000-0002-0000-0100-000000000000}">
      <formula1>"是,否"</formula1>
    </dataValidation>
  </dataValidations>
  <pageMargins left="0.70000000000000007" right="0.70000000000000007" top="0.75" bottom="0.75" header="0.30000000000000004" footer="0.30000000000000004"/>
  <pageSetup paperSize="0" scale="57" fitToWidth="0" fitToHeight="0" orientation="portrait" horizontalDpi="0" verticalDpi="0" copie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3"/>
  <sheetViews>
    <sheetView workbookViewId="0">
      <selection activeCell="A33" sqref="A33:E33"/>
    </sheetView>
  </sheetViews>
  <sheetFormatPr defaultRowHeight="16.5"/>
  <cols>
    <col min="1" max="1" width="35.5" customWidth="1"/>
    <col min="2" max="4" width="18.125" customWidth="1"/>
    <col min="5" max="5" width="30" customWidth="1"/>
    <col min="6" max="6" width="9" customWidth="1"/>
  </cols>
  <sheetData>
    <row r="1" spans="1:7" ht="19.5" customHeight="1">
      <c r="A1" s="292" t="s">
        <v>6</v>
      </c>
      <c r="B1" s="292"/>
      <c r="C1" s="292"/>
      <c r="D1" s="292"/>
      <c r="G1" s="18"/>
    </row>
    <row r="2" spans="1:7" ht="19.5" customHeight="1">
      <c r="A2" s="19" t="s">
        <v>235</v>
      </c>
      <c r="B2" s="20" t="s">
        <v>236</v>
      </c>
      <c r="C2" s="20" t="s">
        <v>237</v>
      </c>
      <c r="D2" s="21" t="s">
        <v>238</v>
      </c>
      <c r="G2" s="18"/>
    </row>
    <row r="3" spans="1:7" ht="19.5" customHeight="1">
      <c r="A3" s="22" t="s">
        <v>239</v>
      </c>
      <c r="B3" s="23" t="s">
        <v>240</v>
      </c>
      <c r="C3" s="20" t="s">
        <v>241</v>
      </c>
      <c r="D3" s="21" t="s">
        <v>242</v>
      </c>
    </row>
    <row r="4" spans="1:7" ht="19.5" customHeight="1">
      <c r="A4" s="24" t="s">
        <v>243</v>
      </c>
      <c r="B4" s="20" t="s">
        <v>244</v>
      </c>
      <c r="C4" s="20" t="s">
        <v>240</v>
      </c>
      <c r="D4" s="21" t="s">
        <v>242</v>
      </c>
    </row>
    <row r="5" spans="1:7" ht="19.5" customHeight="1" thickBot="1">
      <c r="A5" s="25" t="s">
        <v>245</v>
      </c>
      <c r="B5" s="26" t="s">
        <v>246</v>
      </c>
      <c r="C5" s="26" t="s">
        <v>244</v>
      </c>
      <c r="D5" s="27" t="s">
        <v>247</v>
      </c>
    </row>
    <row r="6" spans="1:7" ht="19.5" customHeight="1">
      <c r="A6" s="22" t="s">
        <v>248</v>
      </c>
      <c r="B6" s="23" t="s">
        <v>246</v>
      </c>
      <c r="C6" s="20" t="s">
        <v>249</v>
      </c>
      <c r="D6" s="28" t="s">
        <v>247</v>
      </c>
    </row>
    <row r="7" spans="1:7" ht="19.5" customHeight="1" thickBot="1">
      <c r="A7" s="29" t="s">
        <v>250</v>
      </c>
      <c r="B7" s="26" t="s">
        <v>251</v>
      </c>
      <c r="C7" s="26" t="s">
        <v>246</v>
      </c>
      <c r="D7" s="30" t="s">
        <v>247</v>
      </c>
    </row>
    <row r="8" spans="1:7">
      <c r="A8" s="31" t="s">
        <v>252</v>
      </c>
      <c r="B8" s="32"/>
      <c r="C8" s="32"/>
      <c r="D8" s="32"/>
    </row>
    <row r="9" spans="1:7" ht="19.899999999999999" customHeight="1" thickBot="1">
      <c r="A9" s="33"/>
      <c r="B9" s="33"/>
      <c r="C9" s="33"/>
      <c r="D9" s="33"/>
    </row>
    <row r="10" spans="1:7" ht="19.899999999999999" customHeight="1">
      <c r="A10" s="293" t="s">
        <v>253</v>
      </c>
      <c r="B10" s="293"/>
      <c r="C10" s="293"/>
      <c r="D10" s="293"/>
    </row>
    <row r="11" spans="1:7" ht="19.899999999999999" customHeight="1">
      <c r="A11" s="34" t="s">
        <v>254</v>
      </c>
      <c r="B11" s="35" t="s">
        <v>236</v>
      </c>
      <c r="C11" s="35" t="s">
        <v>237</v>
      </c>
      <c r="D11" s="36" t="s">
        <v>238</v>
      </c>
    </row>
    <row r="12" spans="1:7" ht="32.25" thickBot="1">
      <c r="A12" s="37" t="s">
        <v>255</v>
      </c>
      <c r="B12" s="38" t="s">
        <v>246</v>
      </c>
      <c r="C12" s="38" t="s">
        <v>256</v>
      </c>
      <c r="D12" s="39" t="s">
        <v>247</v>
      </c>
    </row>
    <row r="13" spans="1:7" ht="19.899999999999999" customHeight="1" thickBot="1"/>
    <row r="14" spans="1:7" ht="19.899999999999999" customHeight="1">
      <c r="A14" s="294" t="s">
        <v>257</v>
      </c>
      <c r="B14" s="294"/>
      <c r="C14" s="294"/>
      <c r="D14" s="294"/>
    </row>
    <row r="15" spans="1:7" ht="19.899999999999999" customHeight="1">
      <c r="A15" s="40" t="s">
        <v>254</v>
      </c>
      <c r="B15" s="41" t="s">
        <v>236</v>
      </c>
      <c r="C15" s="41" t="s">
        <v>237</v>
      </c>
      <c r="D15" s="42" t="s">
        <v>238</v>
      </c>
    </row>
    <row r="16" spans="1:7">
      <c r="A16" s="43" t="s">
        <v>258</v>
      </c>
      <c r="B16" s="41" t="s">
        <v>246</v>
      </c>
      <c r="C16" s="44" t="s">
        <v>249</v>
      </c>
      <c r="D16" s="45" t="s">
        <v>247</v>
      </c>
    </row>
    <row r="17" spans="1:5" ht="48" thickBot="1">
      <c r="A17" s="46" t="s">
        <v>259</v>
      </c>
      <c r="B17" s="47" t="s">
        <v>260</v>
      </c>
      <c r="C17" s="47" t="s">
        <v>261</v>
      </c>
      <c r="D17" s="48" t="s">
        <v>247</v>
      </c>
    </row>
    <row r="18" spans="1:5" ht="18.75" customHeight="1" thickBot="1"/>
    <row r="19" spans="1:5" ht="18.75" customHeight="1">
      <c r="A19" s="295" t="s">
        <v>262</v>
      </c>
      <c r="B19" s="295"/>
      <c r="C19" s="295"/>
      <c r="D19" s="295"/>
    </row>
    <row r="20" spans="1:5" ht="18.75" customHeight="1">
      <c r="A20" s="49" t="s">
        <v>254</v>
      </c>
      <c r="B20" s="50" t="s">
        <v>236</v>
      </c>
      <c r="C20" s="50" t="s">
        <v>237</v>
      </c>
      <c r="D20" s="51" t="s">
        <v>238</v>
      </c>
    </row>
    <row r="21" spans="1:5" ht="17.25" thickBot="1">
      <c r="A21" s="52" t="s">
        <v>263</v>
      </c>
      <c r="B21" s="53" t="s">
        <v>261</v>
      </c>
      <c r="C21" s="54" t="s">
        <v>264</v>
      </c>
      <c r="D21" s="55" t="s">
        <v>261</v>
      </c>
    </row>
    <row r="22" spans="1:5" ht="19.5" customHeight="1">
      <c r="A22" s="296" t="s">
        <v>265</v>
      </c>
      <c r="B22" s="296"/>
      <c r="C22" s="296"/>
      <c r="D22" s="296"/>
    </row>
    <row r="23" spans="1:5" ht="19.5" customHeight="1" thickBot="1"/>
    <row r="24" spans="1:5" ht="19.5" customHeight="1">
      <c r="A24" s="291" t="s">
        <v>266</v>
      </c>
      <c r="B24" s="291"/>
      <c r="C24" s="291"/>
      <c r="D24" s="291"/>
    </row>
    <row r="25" spans="1:5" ht="33.75" customHeight="1">
      <c r="A25" s="56" t="s">
        <v>254</v>
      </c>
      <c r="B25" s="57" t="s">
        <v>236</v>
      </c>
      <c r="C25" s="57" t="s">
        <v>237</v>
      </c>
      <c r="D25" s="58" t="s">
        <v>238</v>
      </c>
    </row>
    <row r="26" spans="1:5" ht="19.5" customHeight="1" thickBot="1">
      <c r="A26" s="59" t="s">
        <v>267</v>
      </c>
      <c r="B26" s="60" t="s">
        <v>244</v>
      </c>
      <c r="C26" s="61" t="s">
        <v>268</v>
      </c>
      <c r="D26" s="62" t="s">
        <v>247</v>
      </c>
    </row>
    <row r="27" spans="1:5" ht="17.25" thickBot="1"/>
    <row r="28" spans="1:5">
      <c r="A28" s="297" t="s">
        <v>269</v>
      </c>
      <c r="B28" s="297"/>
      <c r="C28" s="297"/>
      <c r="D28" s="297"/>
      <c r="E28" s="297"/>
    </row>
    <row r="29" spans="1:5">
      <c r="A29" s="63" t="s">
        <v>254</v>
      </c>
      <c r="B29" s="64" t="s">
        <v>236</v>
      </c>
      <c r="C29" s="64" t="s">
        <v>237</v>
      </c>
      <c r="D29" s="64" t="s">
        <v>270</v>
      </c>
      <c r="E29" s="65" t="s">
        <v>271</v>
      </c>
    </row>
    <row r="30" spans="1:5" ht="17.25" thickBot="1">
      <c r="A30" s="66" t="s">
        <v>272</v>
      </c>
      <c r="B30" s="67" t="s">
        <v>246</v>
      </c>
      <c r="C30" s="298" t="s">
        <v>333</v>
      </c>
      <c r="D30" s="299" t="s">
        <v>244</v>
      </c>
      <c r="E30" s="300" t="s">
        <v>273</v>
      </c>
    </row>
    <row r="31" spans="1:5" ht="32.25" thickBot="1">
      <c r="A31" s="66" t="s">
        <v>274</v>
      </c>
      <c r="B31" s="64" t="s">
        <v>240</v>
      </c>
      <c r="C31" s="298"/>
      <c r="D31" s="299"/>
      <c r="E31" s="300"/>
    </row>
    <row r="32" spans="1:5" ht="17.25" thickBot="1">
      <c r="A32" s="69" t="s">
        <v>275</v>
      </c>
      <c r="B32" s="68" t="s">
        <v>260</v>
      </c>
      <c r="C32" s="298"/>
      <c r="D32" s="299"/>
      <c r="E32" s="300"/>
    </row>
    <row r="33" spans="1:5" ht="19.5" customHeight="1">
      <c r="A33" s="301" t="s">
        <v>276</v>
      </c>
      <c r="B33" s="301"/>
      <c r="C33" s="301"/>
      <c r="D33" s="301"/>
      <c r="E33" s="301"/>
    </row>
  </sheetData>
  <mergeCells count="11">
    <mergeCell ref="A28:E28"/>
    <mergeCell ref="C30:C32"/>
    <mergeCell ref="D30:D32"/>
    <mergeCell ref="E30:E32"/>
    <mergeCell ref="A33:E33"/>
    <mergeCell ref="A24:D24"/>
    <mergeCell ref="A1:D1"/>
    <mergeCell ref="A10:D10"/>
    <mergeCell ref="A14:D14"/>
    <mergeCell ref="A19:D19"/>
    <mergeCell ref="A22:D22"/>
  </mergeCells>
  <phoneticPr fontId="76" type="noConversion"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I2"/>
  <sheetViews>
    <sheetView workbookViewId="0"/>
  </sheetViews>
  <sheetFormatPr defaultRowHeight="16.5"/>
  <cols>
    <col min="1" max="3" width="9.5" bestFit="1" customWidth="1"/>
    <col min="4" max="6" width="9" customWidth="1"/>
    <col min="7" max="7" width="9.5" bestFit="1" customWidth="1"/>
    <col min="8" max="28" width="9" customWidth="1"/>
    <col min="29" max="29" width="9.5" bestFit="1" customWidth="1"/>
    <col min="30" max="46" width="9" customWidth="1"/>
    <col min="47" max="47" width="10.5" customWidth="1"/>
    <col min="48" max="48" width="9" customWidth="1"/>
  </cols>
  <sheetData>
    <row r="1" spans="1:61">
      <c r="A1" t="s">
        <v>277</v>
      </c>
      <c r="B1" t="s">
        <v>278</v>
      </c>
      <c r="C1" s="3" t="s">
        <v>279</v>
      </c>
      <c r="D1" t="s">
        <v>280</v>
      </c>
      <c r="E1" s="70" t="s">
        <v>281</v>
      </c>
      <c r="F1" s="70" t="s">
        <v>282</v>
      </c>
      <c r="G1" s="70" t="s">
        <v>283</v>
      </c>
      <c r="H1" s="70" t="s">
        <v>284</v>
      </c>
      <c r="I1" s="70" t="s">
        <v>285</v>
      </c>
      <c r="J1" s="70" t="s">
        <v>286</v>
      </c>
      <c r="K1" s="70" t="s">
        <v>287</v>
      </c>
      <c r="L1" s="70" t="s">
        <v>288</v>
      </c>
      <c r="M1" s="70" t="s">
        <v>289</v>
      </c>
      <c r="N1" s="70" t="s">
        <v>290</v>
      </c>
      <c r="O1" s="70" t="s">
        <v>291</v>
      </c>
      <c r="P1" s="70" t="s">
        <v>292</v>
      </c>
      <c r="Q1" s="70" t="s">
        <v>293</v>
      </c>
      <c r="R1" s="70" t="s">
        <v>294</v>
      </c>
      <c r="S1" s="70" t="s">
        <v>85</v>
      </c>
      <c r="T1" s="70" t="s">
        <v>119</v>
      </c>
      <c r="U1" s="70" t="s">
        <v>295</v>
      </c>
      <c r="V1" s="70" t="s">
        <v>118</v>
      </c>
      <c r="W1" s="70" t="s">
        <v>223</v>
      </c>
      <c r="X1" s="70" t="s">
        <v>296</v>
      </c>
      <c r="Y1" s="70" t="s">
        <v>297</v>
      </c>
      <c r="Z1" s="70" t="s">
        <v>298</v>
      </c>
      <c r="AA1" s="70" t="s">
        <v>299</v>
      </c>
      <c r="AB1" s="70" t="s">
        <v>300</v>
      </c>
      <c r="AC1" s="70" t="s">
        <v>301</v>
      </c>
      <c r="AD1" s="70" t="s">
        <v>302</v>
      </c>
      <c r="AE1" s="70" t="s">
        <v>303</v>
      </c>
      <c r="AF1" s="70" t="s">
        <v>304</v>
      </c>
      <c r="AG1" s="70" t="s">
        <v>305</v>
      </c>
      <c r="AH1" s="70" t="s">
        <v>306</v>
      </c>
      <c r="AI1" s="70" t="s">
        <v>307</v>
      </c>
      <c r="AJ1" s="70" t="s">
        <v>308</v>
      </c>
      <c r="AK1" s="70" t="s">
        <v>309</v>
      </c>
      <c r="AL1" s="70" t="s">
        <v>310</v>
      </c>
      <c r="AM1" s="70" t="s">
        <v>311</v>
      </c>
      <c r="AN1" s="70" t="s">
        <v>312</v>
      </c>
      <c r="AO1" s="70" t="s">
        <v>313</v>
      </c>
      <c r="AP1" s="70" t="s">
        <v>314</v>
      </c>
      <c r="AQ1" s="70" t="s">
        <v>315</v>
      </c>
      <c r="AR1" s="70" t="s">
        <v>316</v>
      </c>
      <c r="AS1" s="70" t="s">
        <v>317</v>
      </c>
      <c r="AT1" s="70" t="s">
        <v>318</v>
      </c>
      <c r="AU1" s="70" t="s">
        <v>319</v>
      </c>
      <c r="AV1" s="70" t="s">
        <v>320</v>
      </c>
      <c r="AW1" s="71" t="s">
        <v>321</v>
      </c>
      <c r="AX1" s="71" t="s">
        <v>322</v>
      </c>
      <c r="AY1" s="71" t="s">
        <v>323</v>
      </c>
      <c r="AZ1" s="71" t="s">
        <v>324</v>
      </c>
      <c r="BA1" s="71" t="s">
        <v>325</v>
      </c>
      <c r="BB1" s="71" t="s">
        <v>326</v>
      </c>
      <c r="BC1" s="71" t="s">
        <v>327</v>
      </c>
      <c r="BD1" s="71" t="s">
        <v>328</v>
      </c>
      <c r="BE1" s="70" t="s">
        <v>329</v>
      </c>
      <c r="BF1" s="70" t="s">
        <v>191</v>
      </c>
      <c r="BG1" s="70" t="s">
        <v>330</v>
      </c>
      <c r="BH1" s="70" t="s">
        <v>331</v>
      </c>
      <c r="BI1" s="70" t="s">
        <v>332</v>
      </c>
    </row>
    <row r="2" spans="1:61">
      <c r="A2">
        <f>'R9(有製程用水版)'!F1</f>
        <v>0</v>
      </c>
      <c r="B2">
        <f>'R9(有製程用水版)'!I1</f>
        <v>0</v>
      </c>
      <c r="C2" t="str">
        <f>'R9(有製程用水版)'!F2</f>
        <v>新竹園區</v>
      </c>
      <c r="D2" t="str">
        <f>'R9(有製程用水版)'!R1</f>
        <v>OOOOOO股份有限公司OOO廠</v>
      </c>
      <c r="E2">
        <f>'R9(有製程用水版)'!B26</f>
        <v>300</v>
      </c>
      <c r="F2">
        <f>'R9(有製程用水版)'!B29</f>
        <v>120</v>
      </c>
      <c r="G2">
        <f>'R9(有製程用水版)'!B32</f>
        <v>0</v>
      </c>
      <c r="H2">
        <f>'R9(有製程用水版)'!B11</f>
        <v>10000</v>
      </c>
      <c r="I2">
        <f>'R9(有製程用水版)'!G11</f>
        <v>9000</v>
      </c>
      <c r="J2">
        <f>'R9(有製程用水版)'!E13</f>
        <v>850</v>
      </c>
      <c r="K2">
        <f>'R9(有製程用水版)'!E9</f>
        <v>150</v>
      </c>
      <c r="L2">
        <f>'R9(有製程用水版)'!M11</f>
        <v>11600</v>
      </c>
      <c r="M2">
        <f>'R9(有製程用水版)'!P8</f>
        <v>500</v>
      </c>
      <c r="N2">
        <f>'R9(有製程用水版)'!V11</f>
        <v>7080</v>
      </c>
      <c r="O2">
        <f>'R9(有製程用水版)'!Q15</f>
        <v>2000</v>
      </c>
      <c r="P2">
        <f>'R9(有製程用水版)'!S17</f>
        <v>2000</v>
      </c>
      <c r="Q2">
        <f>'R9(有製程用水版)'!M20</f>
        <v>1000</v>
      </c>
      <c r="R2">
        <f>'R9(有製程用水版)'!V22</f>
        <v>5500</v>
      </c>
      <c r="S2">
        <f>'R9(有製程用水版)'!W27</f>
        <v>100</v>
      </c>
      <c r="T2">
        <f>'R9(有製程用水版)'!Y33</f>
        <v>150</v>
      </c>
      <c r="U2">
        <f>'R9(有製程用水版)'!W13</f>
        <v>12000</v>
      </c>
      <c r="V2">
        <f>'R9(有製程用水版)'!W34</f>
        <v>240</v>
      </c>
      <c r="W2">
        <f>'R9(有製程用水版)'!K8</f>
        <v>10</v>
      </c>
      <c r="X2">
        <f>'R9(有製程用水版)'!H16</f>
        <v>0</v>
      </c>
      <c r="Y2">
        <f>'R9(有製程用水版)'!P35</f>
        <v>0</v>
      </c>
      <c r="Z2">
        <f>'R9(有製程用水版)'!K26</f>
        <v>0</v>
      </c>
      <c r="AA2">
        <f>'R9(有製程用水版)'!P32</f>
        <v>0</v>
      </c>
      <c r="AB2">
        <f>'R9(有製程用水版)'!K24</f>
        <v>100</v>
      </c>
      <c r="AC2">
        <f>'R9(有製程用水版)'!P26</f>
        <v>200</v>
      </c>
      <c r="AD2">
        <f>'R9(有製程用水版)'!K25</f>
        <v>0</v>
      </c>
      <c r="AE2">
        <f>'R9(有製程用水版)'!P29</f>
        <v>120</v>
      </c>
      <c r="AF2">
        <f>'R9(有製程用水版)'!AH22</f>
        <v>0</v>
      </c>
      <c r="AG2">
        <f>'R9(有製程用水版)'!AH29</f>
        <v>0</v>
      </c>
      <c r="AH2">
        <f>'R9(有製程用水版)'!AH36</f>
        <v>0</v>
      </c>
      <c r="AI2">
        <f>'R9(有製程用水版)'!AL14</f>
        <v>0</v>
      </c>
      <c r="AJ2">
        <f>'R9(有製程用水版)'!M45</f>
        <v>0</v>
      </c>
      <c r="AK2">
        <f>'R9(有製程用水版)'!U29</f>
        <v>1000</v>
      </c>
      <c r="AL2">
        <f>'R9(有製程用水版)'!U37</f>
        <v>7500</v>
      </c>
      <c r="AM2">
        <f>'R9(有製程用水版)'!U42</f>
        <v>170</v>
      </c>
      <c r="AN2">
        <f>'R9(有製程用水版)'!S40</f>
        <v>10</v>
      </c>
      <c r="AO2">
        <f>'R9(有製程用水版)'!T37</f>
        <v>8680</v>
      </c>
      <c r="AP2">
        <f>'R9(有製程用水版)'!AA34</f>
        <v>6500</v>
      </c>
      <c r="AQ2">
        <f>'R9(有製程用水版)'!AB28</f>
        <v>100</v>
      </c>
      <c r="AR2">
        <f>'R9(有製程用水版)'!T9</f>
        <v>20</v>
      </c>
      <c r="AS2">
        <f>'R9(有製程用水版)'!Y40</f>
        <v>90</v>
      </c>
      <c r="AT2">
        <f>'R9(有製程用水版)'!K5</f>
        <v>10</v>
      </c>
      <c r="AU2">
        <f>'R9(有製程用水版)'!V33</f>
        <v>1800</v>
      </c>
      <c r="AV2">
        <f>'R9(有製程用水版)'!AB8</f>
        <v>0</v>
      </c>
      <c r="AW2">
        <f>'R9(有製程用水版)'!AM6</f>
        <v>140</v>
      </c>
      <c r="AX2">
        <f>'R9(有製程用水版)'!AE11</f>
        <v>880</v>
      </c>
      <c r="AY2">
        <f>'R9(有製程用水版)'!AE14</f>
        <v>500</v>
      </c>
      <c r="AZ2">
        <f>'R9(有製程用水版)'!AE24</f>
        <v>200</v>
      </c>
      <c r="BA2">
        <f>'R9(有製程用水版)'!AE39</f>
        <v>1980</v>
      </c>
      <c r="BB2">
        <f>'R9(有製程用水版)'!AC31</f>
        <v>900</v>
      </c>
      <c r="BC2">
        <f>'R9(有製程用水版)'!AB40</f>
        <v>1000</v>
      </c>
      <c r="BD2">
        <f>'R9(有製程用水版)'!AC43</f>
        <v>80</v>
      </c>
      <c r="BE2">
        <f>'R9(有製程用水版)'!AJ11</f>
        <v>3560</v>
      </c>
      <c r="BF2">
        <f>'R9(有製程用水版)'!AQ11</f>
        <v>3700</v>
      </c>
      <c r="BG2" s="72">
        <f>'R9(有製程用水版)'!R49</f>
        <v>0.93438538205980071</v>
      </c>
      <c r="BH2" s="72">
        <f>'R9(有製程用水版)'!R51</f>
        <v>0.87388059701492538</v>
      </c>
      <c r="BI2" s="72">
        <f>'R9(有製程用水版)'!R53</f>
        <v>0.3550863723608445</v>
      </c>
    </row>
  </sheetData>
  <phoneticPr fontId="7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1</vt:i4>
      </vt:variant>
    </vt:vector>
  </HeadingPairs>
  <TitlesOfParts>
    <vt:vector size="5" baseType="lpstr">
      <vt:lpstr>R9(有製程用水版)</vt:lpstr>
      <vt:lpstr>！銅鑼園區廠商另需適用標準！</vt:lpstr>
      <vt:lpstr>用水回收率及排放率標準說明</vt:lpstr>
      <vt:lpstr>統計欄位(不用填)</vt:lpstr>
      <vt:lpstr>'R9(有製程用水版)'!Print_Area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黃育德</dc:creator>
  <cp:lastModifiedBy>洪怡美</cp:lastModifiedBy>
  <cp:lastPrinted>2024-08-19T03:41:20Z</cp:lastPrinted>
  <dcterms:created xsi:type="dcterms:W3CDTF">2014-11-24T09:38:42Z</dcterms:created>
  <dcterms:modified xsi:type="dcterms:W3CDTF">2024-08-19T06:20:38Z</dcterms:modified>
</cp:coreProperties>
</file>